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20" windowWidth="19440" windowHeight="6000" activeTab="1"/>
  </bookViews>
  <sheets>
    <sheet name="Условия сотрудничества" sheetId="1" r:id="rId1"/>
    <sheet name="Прайс-лист" sheetId="2" r:id="rId2"/>
    <sheet name="Калькулятор" sheetId="3" state="hidden" r:id="rId3"/>
  </sheets>
  <definedNames/>
  <calcPr fullCalcOnLoad="1" refMode="R1C1"/>
</workbook>
</file>

<file path=xl/comments3.xml><?xml version="1.0" encoding="utf-8"?>
<comments xmlns="http://schemas.openxmlformats.org/spreadsheetml/2006/main">
  <authors>
    <author>Asus-pc</author>
  </authors>
  <commentList>
    <comment ref="G83" authorId="0">
      <text>
        <r>
          <rPr>
            <b/>
            <sz val="9"/>
            <rFont val="Tahoma"/>
            <family val="2"/>
          </rPr>
          <t>Asus-pc:</t>
        </r>
        <r>
          <rPr>
            <sz val="9"/>
            <rFont val="Tahoma"/>
            <family val="2"/>
          </rPr>
          <t xml:space="preserve">
От 1 поддона</t>
        </r>
      </text>
    </comment>
  </commentList>
</comments>
</file>

<file path=xl/sharedStrings.xml><?xml version="1.0" encoding="utf-8"?>
<sst xmlns="http://schemas.openxmlformats.org/spreadsheetml/2006/main" count="205" uniqueCount="141">
  <si>
    <t>Мука известняковая по 40кг</t>
  </si>
  <si>
    <t>Перед разгрузкой машины 100% оплата по накладной.</t>
  </si>
  <si>
    <t>Возврат порванных в процессе разгрузки мешков не производится.</t>
  </si>
  <si>
    <t>Цемент</t>
  </si>
  <si>
    <t>Сухие смеси LUIX</t>
  </si>
  <si>
    <t xml:space="preserve">Известь строительная гидратная по 25кг </t>
  </si>
  <si>
    <t>Грунтовка, алебастр, гипс, песок, известь</t>
  </si>
  <si>
    <t>Грунтовка глубокого проникновения "Русеан", канистра 10л</t>
  </si>
  <si>
    <t>ГИПС  Г-16 по 40кг</t>
  </si>
  <si>
    <t xml:space="preserve">Гипсовые штукатурные смеси </t>
  </si>
  <si>
    <t>Грунтовка БЕТОНКОНТАКТ "Русеан", ведро 20кг</t>
  </si>
  <si>
    <t>Песчано-солевая смесь в мешках по 40 кг</t>
  </si>
  <si>
    <t>Пол наливной быстротвердеющий NIVELIR по 20кг (тонкослойный 3-80мм)</t>
  </si>
  <si>
    <t>кол-во мешков на поддоне</t>
  </si>
  <si>
    <t>Алебастр Г-5 по 5кг</t>
  </si>
  <si>
    <t>Сетка</t>
  </si>
  <si>
    <t>ЦЕНА</t>
  </si>
  <si>
    <t>Гидроизоляция</t>
  </si>
  <si>
    <t>Огнеупорные и печные смеси</t>
  </si>
  <si>
    <t xml:space="preserve">www.rusean.ru </t>
  </si>
  <si>
    <t>Металлические столбы</t>
  </si>
  <si>
    <t>Столб металлический оцинкованный, длина 3м</t>
  </si>
  <si>
    <t>Универсальная шпатлевка TT по 20кг</t>
  </si>
  <si>
    <t>Грунтовка БЕТОНКОНТАКТ "Русеан", ведро 5кг</t>
  </si>
  <si>
    <t>Сухие строительные смеси, пескобетон</t>
  </si>
  <si>
    <t>Отделочные смеси для полов</t>
  </si>
  <si>
    <t>Плиты гипсовые,                       клей для плит</t>
  </si>
  <si>
    <t>Газобетонные блоки        цена за 1м3 = 3850 руб.</t>
  </si>
  <si>
    <t>Клеи для плитки, блоков</t>
  </si>
  <si>
    <t>Шпатлевки</t>
  </si>
  <si>
    <t>Перейти к прайс-листу &gt;&gt;&gt;</t>
  </si>
  <si>
    <t>ЦЕНА - 2 
(спец. цена - нал.)</t>
  </si>
  <si>
    <r>
      <rPr>
        <b/>
        <sz val="18"/>
        <color indexed="10"/>
        <rFont val="Arial"/>
        <family val="2"/>
      </rPr>
      <t>*** ВНИМАНИЕ!</t>
    </r>
    <r>
      <rPr>
        <b/>
        <sz val="18"/>
        <color indexed="12"/>
        <rFont val="Arial"/>
        <family val="2"/>
      </rPr>
      <t xml:space="preserve"> Для продавцов, использующих в торговле свой собственный сайт. Компания РУСЕАН размещает на своем сайте прайс-лист с ценами, которые должны поддерживаться другими участниками продаж в точности. Несоблюдение ценовой политики в ИНТЕРНЕТЕ недопустимо. Тем участникам торговли, кто в интернете публикует демпинговые цены, будем прекращать поставки. Скидки должны предоставляться обоснованно, в зависимости от объема поставки и не афишироваться на сайте.</t>
    </r>
  </si>
  <si>
    <t xml:space="preserve">8 (495) 988-00-88 </t>
  </si>
  <si>
    <t>Наименование</t>
  </si>
  <si>
    <r>
      <t xml:space="preserve">                                               </t>
    </r>
    <r>
      <rPr>
        <sz val="24"/>
        <rFont val="Arial"/>
        <family val="2"/>
      </rPr>
      <t xml:space="preserve">     </t>
    </r>
    <r>
      <rPr>
        <b/>
        <sz val="24"/>
        <rFont val="Arial"/>
        <family val="2"/>
      </rPr>
      <t xml:space="preserve"> ООО "ФИРМА РУСЕАН"   </t>
    </r>
  </si>
  <si>
    <t>ЦЕНА - 3 
от 11 поддонов 
(в ассортименте)</t>
  </si>
  <si>
    <r>
      <t xml:space="preserve">1) доставка в пределах МКАД </t>
    </r>
    <r>
      <rPr>
        <b/>
        <sz val="12"/>
        <color indexed="10"/>
        <rFont val="Arial Cyr"/>
        <family val="0"/>
      </rPr>
      <t>бесплатная</t>
    </r>
    <r>
      <rPr>
        <b/>
        <sz val="12"/>
        <color indexed="12"/>
        <rFont val="Arial Cyr"/>
        <family val="0"/>
      </rPr>
      <t xml:space="preserve"> от 14 тонн (7 поддонов)</t>
    </r>
  </si>
  <si>
    <t>2) доставка в пределах МКАД от 10 до 14 тн - 1 500 руб.</t>
  </si>
  <si>
    <r>
      <t>3) доставка от 14 тонн внутрь Садового кольца</t>
    </r>
    <r>
      <rPr>
        <sz val="12"/>
        <color indexed="12"/>
        <rFont val="Arial Cyr"/>
        <family val="0"/>
      </rPr>
      <t xml:space="preserve"> - </t>
    </r>
    <r>
      <rPr>
        <b/>
        <sz val="12"/>
        <color indexed="12"/>
        <rFont val="Arial Cyr"/>
        <family val="0"/>
      </rPr>
      <t>2 300 руб.</t>
    </r>
  </si>
  <si>
    <t>4) доставка от 14 тонн внутрь ТТК - 1 500 руб.</t>
  </si>
  <si>
    <r>
      <t>5) доставка за МКАД:</t>
    </r>
    <r>
      <rPr>
        <b/>
        <sz val="12"/>
        <color indexed="12"/>
        <rFont val="Arial Cyr"/>
        <family val="0"/>
      </rPr>
      <t xml:space="preserve"> 1 км - 50 руб.</t>
    </r>
  </si>
  <si>
    <t>Выберите подходящий вариант:</t>
  </si>
  <si>
    <t>1) доставка в пределах МКАД бесплатная от 14 тонн (7 поддонов)</t>
  </si>
  <si>
    <t>Варианты доставки</t>
  </si>
  <si>
    <t>Итоговая стоимость доставки:</t>
  </si>
  <si>
    <t>Введите кол-во поддонов</t>
  </si>
  <si>
    <t>Итого:</t>
  </si>
  <si>
    <t>Выберите способ оплаты:</t>
  </si>
  <si>
    <t>Наличный расчет</t>
  </si>
  <si>
    <t>Безналичный расчет</t>
  </si>
  <si>
    <t>Введите количество шт. (для товаров, продаваемых поштучно)</t>
  </si>
  <si>
    <t>Поштучно&gt;&gt;</t>
  </si>
  <si>
    <r>
      <t xml:space="preserve">Стоимость
</t>
    </r>
    <r>
      <rPr>
        <b/>
        <sz val="14"/>
        <color indexed="10"/>
        <rFont val="Arial"/>
        <family val="2"/>
      </rPr>
      <t>(рассчитывается автоматически)</t>
    </r>
  </si>
  <si>
    <t>Перейти к каталогу интернет-магазина&gt;&gt;&gt;</t>
  </si>
  <si>
    <r>
      <t xml:space="preserve">Введите количество км от МКАД </t>
    </r>
    <r>
      <rPr>
        <b/>
        <sz val="12"/>
        <color indexed="10"/>
        <rFont val="Arial Cyr"/>
        <family val="0"/>
      </rPr>
      <t>(для 5-го варианта)</t>
    </r>
    <r>
      <rPr>
        <b/>
        <sz val="12"/>
        <color indexed="12"/>
        <rFont val="Arial Cyr"/>
        <family val="0"/>
      </rPr>
      <t>:</t>
    </r>
  </si>
  <si>
    <t>Сухой БЕТОН М-400 фракция до 20мм, 40 кг</t>
  </si>
  <si>
    <t>Сухой БЕТОН М-400 фракция до 7мм (Рецепт №2), 40 кг</t>
  </si>
  <si>
    <r>
      <rPr>
        <b/>
        <sz val="16"/>
        <color indexed="10"/>
        <rFont val="Arial Cyr"/>
        <family val="0"/>
      </rPr>
      <t>ВНИМАНИЕ!</t>
    </r>
    <r>
      <rPr>
        <sz val="16"/>
        <rFont val="Arial Cyr"/>
        <family val="0"/>
      </rPr>
      <t xml:space="preserve">                                                                                      Для продавцов, использующих в торговле свой собственный сайт.                                                                                                 Компания </t>
    </r>
    <r>
      <rPr>
        <sz val="16"/>
        <color indexed="10"/>
        <rFont val="Arial Cyr"/>
        <family val="0"/>
      </rPr>
      <t>"Фирма Русеан"</t>
    </r>
    <r>
      <rPr>
        <sz val="16"/>
        <rFont val="Arial Cyr"/>
        <family val="0"/>
      </rPr>
      <t xml:space="preserve"> размещает на своем сайте прайс-лист с ценами, которые </t>
    </r>
    <r>
      <rPr>
        <b/>
        <u val="single"/>
        <sz val="16"/>
        <rFont val="Arial Cyr"/>
        <family val="0"/>
      </rPr>
      <t>должны поддерживаться участниками продаж в точности</t>
    </r>
    <r>
      <rPr>
        <sz val="16"/>
        <rFont val="Arial Cyr"/>
        <family val="0"/>
      </rPr>
      <t xml:space="preserve">. Несоблюдение ценовой политики в </t>
    </r>
    <r>
      <rPr>
        <b/>
        <sz val="16"/>
        <color indexed="10"/>
        <rFont val="Arial Cyr"/>
        <family val="0"/>
      </rPr>
      <t>ИНТЕРНЕТЕ</t>
    </r>
    <r>
      <rPr>
        <sz val="16"/>
        <rFont val="Arial Cyr"/>
        <family val="0"/>
      </rPr>
      <t xml:space="preserve"> недопустимо. Тем участникам торговли, которые в интернете публикуют демпинговые цены, будем прекращать поставки. Скидки должны предоставляться обоснованно, в зависимости от объема поставки и не афишироваться на сайте.</t>
    </r>
  </si>
  <si>
    <t>Шпатлевка финишная пастообразная полимерная STILLEPLAST, ведро 20 кг</t>
  </si>
  <si>
    <t>Шпатлевка финишная пастообразная полимерная STILLEPLAST, ведро 5 кг</t>
  </si>
  <si>
    <t>Сухая смесь для укладки тротуарной плитки в мешках по 35 кг</t>
  </si>
  <si>
    <t>Цемент ПЦ-500-Д0-Н в мешках по 40 кг</t>
  </si>
  <si>
    <t>ПМД</t>
  </si>
  <si>
    <t>Базальтовая сетка ССБ 30/30 (1х50м) ячейка 25х25мм</t>
  </si>
  <si>
    <t>Клей для гипсовых плит Plaster blok по 20кг</t>
  </si>
  <si>
    <t>СУХИЕ СМЕСИ, ПЕСКОБЕТОН</t>
  </si>
  <si>
    <t>СУХОЙ БЕТОН</t>
  </si>
  <si>
    <t>ГИПСОВЫЕ ШТУКАТУРНЫЕ СМЕСИ</t>
  </si>
  <si>
    <t>КЛЕЙ ДЛЯ БЛОКОВ</t>
  </si>
  <si>
    <t>КЛЕЙ ДЛЯ ПЛИТКИ</t>
  </si>
  <si>
    <t>ОТДЕЛОЧНЫЕ СМЕСИ ДЛЯ ПОЛОВ</t>
  </si>
  <si>
    <t>ШПАТЛЕВКИ</t>
  </si>
  <si>
    <t>ЦЕМЕНТ</t>
  </si>
  <si>
    <t>ГИДРОИЗОЛЯЦИЯ</t>
  </si>
  <si>
    <t>ГРУНТОВКА</t>
  </si>
  <si>
    <t>АЛЕБАСТР, ГИПС</t>
  </si>
  <si>
    <t>ИЗВЕСТЬ, МУКА ИЗВЕСТНЯКОВАЯ</t>
  </si>
  <si>
    <t>ЩЕБЕНЬ, ПЕСОК, КЕРАМЗИТ</t>
  </si>
  <si>
    <t>СЕТКА СТРОИТЕЛЬНАЯ</t>
  </si>
  <si>
    <t>МЕТАЛЛИЧЕСКИЕ СТОЛБЫ</t>
  </si>
  <si>
    <t>ПАЗОГРЕБНЕВЫ ГИПСОВЫЕ ПЛИТЫ, КЛЕЙ ДЛЯ ПГП</t>
  </si>
  <si>
    <t>Производитель</t>
  </si>
  <si>
    <t>Русеан</t>
  </si>
  <si>
    <t>Азия Цемент</t>
  </si>
  <si>
    <t>Samaragips</t>
  </si>
  <si>
    <t>ООО "Фирма РУСЕАН"</t>
  </si>
  <si>
    <t>Универсальная сухая смесь  М-150 рецепт №2 в мешках по 40кг</t>
  </si>
  <si>
    <t>Монтажно-кладочная сухая смесь М-200 в мешках по 40кг</t>
  </si>
  <si>
    <t>ФАСАДНАЯ ШТУКАТУРКА для машинного и ручного нанесения в мешках по 25кг</t>
  </si>
  <si>
    <t>КЕРАМЗИТОБЕТОН в мешках по 30кг</t>
  </si>
  <si>
    <t>Высокопрочная СТЯЖКА ПОЛА в мешках по 40кг</t>
  </si>
  <si>
    <t xml:space="preserve">Гипсовая штукатурка "TERMOPLAST" по 30кг (белого цвета) </t>
  </si>
  <si>
    <t xml:space="preserve">Гипсовая штукатурка "TERMOPLAST" по 5кг (белого цвета) </t>
  </si>
  <si>
    <t>BETON 5000 отделочный ровнитель, 25 кг</t>
  </si>
  <si>
    <t>ЩЕБЕНЬ ГРАВИЙНЫЙ 5-15мм в мешках по 40кг</t>
  </si>
  <si>
    <t>ПЕСОК строительный, 40 кг</t>
  </si>
  <si>
    <t>КЕРАМЗИТ в мешках по 0,04м3 фр. 10-20</t>
  </si>
  <si>
    <t xml:space="preserve">Формиат натрия (противоморозная добавка) канистра 10л </t>
  </si>
  <si>
    <t>ТД Городнянский</t>
  </si>
  <si>
    <t>ЗАО Керамзит</t>
  </si>
  <si>
    <r>
      <t xml:space="preserve">Универсальная сухая смесь  М-150 </t>
    </r>
    <r>
      <rPr>
        <b/>
        <sz val="18"/>
        <rFont val="Arial"/>
        <family val="2"/>
      </rPr>
      <t>модифицированная</t>
    </r>
    <r>
      <rPr>
        <sz val="18"/>
        <rFont val="Arial"/>
        <family val="2"/>
      </rPr>
      <t xml:space="preserve"> в мешках по 40кг</t>
    </r>
  </si>
  <si>
    <r>
      <t xml:space="preserve">Штукатурная сухая смесь </t>
    </r>
    <r>
      <rPr>
        <b/>
        <sz val="18"/>
        <rFont val="Arial"/>
        <family val="2"/>
      </rPr>
      <t xml:space="preserve">для машинного нанесения </t>
    </r>
    <r>
      <rPr>
        <sz val="18"/>
        <rFont val="Arial"/>
        <family val="2"/>
      </rPr>
      <t>в мешках по 40кг</t>
    </r>
  </si>
  <si>
    <r>
      <t>Штукатурная сухая смесь</t>
    </r>
    <r>
      <rPr>
        <b/>
        <sz val="18"/>
        <rFont val="Arial"/>
        <family val="2"/>
      </rPr>
      <t xml:space="preserve"> модифицированная</t>
    </r>
    <r>
      <rPr>
        <sz val="18"/>
        <rFont val="Arial"/>
        <family val="2"/>
      </rPr>
      <t xml:space="preserve"> в мешках по 40кг</t>
    </r>
  </si>
  <si>
    <r>
      <t xml:space="preserve">Гипсовая штукатурка </t>
    </r>
    <r>
      <rPr>
        <b/>
        <sz val="18"/>
        <rFont val="Arial"/>
        <family val="2"/>
      </rPr>
      <t>PLASTER</t>
    </r>
    <r>
      <rPr>
        <sz val="18"/>
        <rFont val="Arial"/>
        <family val="2"/>
      </rPr>
      <t xml:space="preserve"> (серого цвета), 30 кг</t>
    </r>
  </si>
  <si>
    <r>
      <t xml:space="preserve">Гипсовая штукатурка  </t>
    </r>
    <r>
      <rPr>
        <b/>
        <sz val="18"/>
        <rFont val="Arial"/>
        <family val="2"/>
      </rPr>
      <t>PLASTER</t>
    </r>
    <r>
      <rPr>
        <sz val="18"/>
        <rFont val="Arial"/>
        <family val="2"/>
      </rPr>
      <t xml:space="preserve"> (серого цвета), </t>
    </r>
    <r>
      <rPr>
        <b/>
        <sz val="18"/>
        <rFont val="Arial"/>
        <family val="2"/>
      </rPr>
      <t>5 кг</t>
    </r>
  </si>
  <si>
    <r>
      <t xml:space="preserve">Гипсовая штукатурка  </t>
    </r>
    <r>
      <rPr>
        <b/>
        <sz val="18"/>
        <rFont val="Arial"/>
        <family val="2"/>
      </rPr>
      <t>PLASTER-М для машинного нанесения</t>
    </r>
    <r>
      <rPr>
        <sz val="18"/>
        <rFont val="Arial"/>
        <family val="2"/>
      </rPr>
      <t xml:space="preserve"> (серого цвета), 30кг</t>
    </r>
  </si>
  <si>
    <r>
      <t>Гипсовая штукатурка</t>
    </r>
    <r>
      <rPr>
        <b/>
        <sz val="18"/>
        <rFont val="Arial"/>
        <family val="2"/>
      </rPr>
      <t xml:space="preserve"> "TERMOPLAST-М" для машинного нанесения по 30кг </t>
    </r>
    <r>
      <rPr>
        <sz val="18"/>
        <rFont val="Arial"/>
        <family val="2"/>
      </rPr>
      <t xml:space="preserve">(белого цвета)                             </t>
    </r>
  </si>
  <si>
    <r>
      <t xml:space="preserve">Клей для плитки </t>
    </r>
    <r>
      <rPr>
        <b/>
        <sz val="18"/>
        <rFont val="Arial"/>
        <family val="2"/>
      </rPr>
      <t>St</t>
    </r>
    <r>
      <rPr>
        <sz val="18"/>
        <rFont val="Arial"/>
        <family val="2"/>
      </rPr>
      <t xml:space="preserve"> по 25кг</t>
    </r>
  </si>
  <si>
    <r>
      <t xml:space="preserve">Клей для плитки </t>
    </r>
    <r>
      <rPr>
        <b/>
        <sz val="18"/>
        <rFont val="Arial"/>
        <family val="2"/>
      </rPr>
      <t>ЭЛАСТИЧНЫЙ</t>
    </r>
    <r>
      <rPr>
        <sz val="18"/>
        <rFont val="Arial"/>
        <family val="2"/>
      </rPr>
      <t xml:space="preserve"> в мешках по 25 кг</t>
    </r>
  </si>
  <si>
    <r>
      <t xml:space="preserve">Клей для плитки </t>
    </r>
    <r>
      <rPr>
        <b/>
        <sz val="18"/>
        <rFont val="Arial"/>
        <family val="2"/>
      </rPr>
      <t>КЕРАМОГРАНИТ</t>
    </r>
    <r>
      <rPr>
        <sz val="18"/>
        <rFont val="Arial"/>
        <family val="2"/>
      </rPr>
      <t xml:space="preserve"> в мешках по 25 кг</t>
    </r>
  </si>
  <si>
    <r>
      <t xml:space="preserve">Клей для плитки </t>
    </r>
    <r>
      <rPr>
        <b/>
        <sz val="18"/>
        <rFont val="Arial"/>
        <family val="2"/>
      </rPr>
      <t>УНИВЕРСАЛ</t>
    </r>
    <r>
      <rPr>
        <sz val="18"/>
        <rFont val="Arial"/>
        <family val="2"/>
      </rPr>
      <t xml:space="preserve"> в мешках по 25 кг</t>
    </r>
  </si>
  <si>
    <r>
      <t xml:space="preserve">Клей для плитки </t>
    </r>
    <r>
      <rPr>
        <b/>
        <sz val="18"/>
        <rFont val="Arial"/>
        <family val="2"/>
      </rPr>
      <t>СТАНДАРТ</t>
    </r>
    <r>
      <rPr>
        <sz val="18"/>
        <rFont val="Arial"/>
        <family val="2"/>
      </rPr>
      <t xml:space="preserve"> в мешках по 25 кг</t>
    </r>
  </si>
  <si>
    <r>
      <t xml:space="preserve">Клей для плитки </t>
    </r>
    <r>
      <rPr>
        <b/>
        <sz val="18"/>
        <rFont val="Arial"/>
        <family val="2"/>
      </rPr>
      <t>ЗИМНИЙ</t>
    </r>
    <r>
      <rPr>
        <sz val="18"/>
        <rFont val="Arial"/>
        <family val="2"/>
      </rPr>
      <t xml:space="preserve"> в мешках по 25кг</t>
    </r>
  </si>
  <si>
    <r>
      <t xml:space="preserve">Клей для плитки </t>
    </r>
    <r>
      <rPr>
        <b/>
        <sz val="18"/>
        <rFont val="Arial"/>
        <family val="2"/>
      </rPr>
      <t xml:space="preserve">БЫСТРЫЙ </t>
    </r>
    <r>
      <rPr>
        <sz val="18"/>
        <rFont val="Arial"/>
        <family val="2"/>
      </rPr>
      <t>в мешках по 25кг</t>
    </r>
  </si>
  <si>
    <r>
      <t xml:space="preserve">Клей для плитки </t>
    </r>
    <r>
      <rPr>
        <b/>
        <sz val="18"/>
        <rFont val="Arial"/>
        <family val="2"/>
      </rPr>
      <t>ПРЕМИУМ БЕЛЫЙ</t>
    </r>
    <r>
      <rPr>
        <sz val="18"/>
        <rFont val="Arial"/>
        <family val="2"/>
      </rPr>
      <t xml:space="preserve"> в мешках по 25 кг</t>
    </r>
  </si>
  <si>
    <r>
      <t xml:space="preserve">Клей для </t>
    </r>
    <r>
      <rPr>
        <b/>
        <sz val="18"/>
        <rFont val="Arial"/>
        <family val="2"/>
      </rPr>
      <t xml:space="preserve">ячеистого бетона (для пеноблоков) </t>
    </r>
    <r>
      <rPr>
        <sz val="18"/>
        <rFont val="Arial"/>
        <family val="2"/>
      </rPr>
      <t>по 25кг</t>
    </r>
  </si>
  <si>
    <r>
      <t>Гидроизоляция</t>
    </r>
    <r>
      <rPr>
        <b/>
        <sz val="18"/>
        <rFont val="Arial"/>
        <family val="2"/>
      </rPr>
      <t xml:space="preserve"> "Русеан ГИДРОЭЛАСТ"</t>
    </r>
    <r>
      <rPr>
        <sz val="18"/>
        <rFont val="Arial"/>
        <family val="2"/>
      </rPr>
      <t>, ведро 5кг (готовая мастика)</t>
    </r>
  </si>
  <si>
    <r>
      <t>Гидроизоляция</t>
    </r>
    <r>
      <rPr>
        <b/>
        <sz val="18"/>
        <rFont val="Arial"/>
        <family val="2"/>
      </rPr>
      <t xml:space="preserve"> "Русеан ГИДРОЭЛАСТ"</t>
    </r>
    <r>
      <rPr>
        <sz val="18"/>
        <rFont val="Arial"/>
        <family val="2"/>
      </rPr>
      <t>, ведро 14кг (готовая мастика)</t>
    </r>
  </si>
  <si>
    <r>
      <t xml:space="preserve">Пазогребневые гипсовые плиты 667/500/80  полнотелые (шт)   </t>
    </r>
    <r>
      <rPr>
        <b/>
        <sz val="18"/>
        <rFont val="Arial"/>
        <family val="2"/>
      </rPr>
      <t xml:space="preserve"> </t>
    </r>
  </si>
  <si>
    <r>
      <t xml:space="preserve">Пазогребневые гипсовые плиты 667/500/80 </t>
    </r>
    <r>
      <rPr>
        <b/>
        <sz val="18"/>
        <rFont val="Arial"/>
        <family val="2"/>
      </rPr>
      <t>влагостойкие</t>
    </r>
    <r>
      <rPr>
        <sz val="18"/>
        <rFont val="Arial"/>
        <family val="2"/>
      </rPr>
      <t xml:space="preserve"> полнотелые  (шт)</t>
    </r>
  </si>
  <si>
    <t xml:space="preserve">  8 (495) 988-00-88</t>
  </si>
  <si>
    <t>Красносельск CM</t>
  </si>
  <si>
    <r>
      <rPr>
        <b/>
        <sz val="18"/>
        <rFont val="Arial"/>
        <family val="2"/>
      </rPr>
      <t>ПЕСКОБЕТОН М-300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в мешках по 40кг</t>
    </r>
  </si>
  <si>
    <t>Махина-ТСТ</t>
  </si>
  <si>
    <t xml:space="preserve"> ПРАЙС - ЛИСТ</t>
  </si>
  <si>
    <t xml:space="preserve">  8 (495) 777-24-38</t>
  </si>
  <si>
    <t>https://rusean.ru</t>
  </si>
  <si>
    <t>График работы:  Пн-Пт с 09:00 до 19:00, Сб с 09:00 до 14:00, Вс - выходной.</t>
  </si>
  <si>
    <t>email: 1071214@mail.ru</t>
  </si>
  <si>
    <r>
      <t xml:space="preserve">Клей для плитки </t>
    </r>
    <r>
      <rPr>
        <b/>
        <sz val="18"/>
        <rFont val="Arial"/>
        <family val="2"/>
      </rPr>
      <t>SUPERFIX</t>
    </r>
    <r>
      <rPr>
        <sz val="18"/>
        <rFont val="Arial"/>
        <family val="2"/>
      </rPr>
      <t xml:space="preserve"> по 25кг</t>
    </r>
  </si>
  <si>
    <r>
      <t xml:space="preserve">Клей для плитки </t>
    </r>
    <r>
      <rPr>
        <b/>
        <sz val="18"/>
        <rFont val="Arial"/>
        <family val="2"/>
      </rPr>
      <t xml:space="preserve">FIXATOR (БЕЛЫЙ) </t>
    </r>
    <r>
      <rPr>
        <sz val="18"/>
        <rFont val="Arial"/>
        <family val="2"/>
      </rPr>
      <t>по 25кг</t>
    </r>
  </si>
  <si>
    <r>
      <t xml:space="preserve">Клей для плитки </t>
    </r>
    <r>
      <rPr>
        <b/>
        <sz val="18"/>
        <rFont val="Arial"/>
        <family val="2"/>
      </rPr>
      <t xml:space="preserve">FIXATOR (БЕЛЫЙ) </t>
    </r>
    <r>
      <rPr>
        <sz val="18"/>
        <rFont val="Arial"/>
        <family val="2"/>
      </rPr>
      <t>по 5кг</t>
    </r>
  </si>
  <si>
    <t>Щебень гравийный фракция 5-15 мм в мешках по 40 кг</t>
  </si>
  <si>
    <t>Снабженец</t>
  </si>
  <si>
    <t>БЛОКИ СТЕНОВЫЕ</t>
  </si>
  <si>
    <t xml:space="preserve">Блоки стеновые, 1 кат, Верхан, D500, 615х100х250 на поддоне 1,47м3, СТБ 1117-98  </t>
  </si>
  <si>
    <t>БЦК Беларусь</t>
  </si>
  <si>
    <t>количество на поддоне</t>
  </si>
  <si>
    <t>СУХАЯ ЗАСЫПКА керамзит фракция до 5мм, мешок 40л</t>
  </si>
  <si>
    <t>Алебастр Г-5, 20 кг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</si>
</sst>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  <numFmt numFmtId="182" formatCode="0.0"/>
    <numFmt numFmtId="183" formatCode="_-* #,##0.0\ _₽_-;\-* #,##0.0\ _₽_-;_-* &quot;-&quot;??\ _₽_-;_-@_-"/>
    <numFmt numFmtId="184" formatCode="_-* #,##0\ _₽_-;\-* #,##0\ _₽_-;_-* &quot;-&quot;??\ _₽_-;_-@_-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</numFmts>
  <fonts count="12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b/>
      <i/>
      <sz val="16"/>
      <color indexed="12"/>
      <name val="Arial"/>
      <family val="2"/>
    </font>
    <font>
      <b/>
      <i/>
      <sz val="20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8"/>
      <name val="Arial"/>
      <family val="2"/>
    </font>
    <font>
      <b/>
      <u val="single"/>
      <sz val="2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16"/>
      <color indexed="10"/>
      <name val="Arial Cyr"/>
      <family val="0"/>
    </font>
    <font>
      <b/>
      <u val="single"/>
      <sz val="16"/>
      <color indexed="12"/>
      <name val="Arial Cyr"/>
      <family val="0"/>
    </font>
    <font>
      <b/>
      <sz val="18"/>
      <color indexed="10"/>
      <name val="Arial"/>
      <family val="2"/>
    </font>
    <font>
      <b/>
      <sz val="12"/>
      <color indexed="10"/>
      <name val="Arial Cyr"/>
      <family val="0"/>
    </font>
    <font>
      <b/>
      <sz val="14"/>
      <color indexed="10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6"/>
      <color indexed="10"/>
      <name val="Arial Cyr"/>
      <family val="0"/>
    </font>
    <font>
      <b/>
      <u val="single"/>
      <sz val="1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 Unicode MS"/>
      <family val="2"/>
    </font>
    <font>
      <sz val="16"/>
      <name val="Arial Unicode MS"/>
      <family val="2"/>
    </font>
    <font>
      <sz val="20"/>
      <name val="Arial Unicode MS"/>
      <family val="2"/>
    </font>
    <font>
      <b/>
      <sz val="12"/>
      <name val="Arial Unicode MS"/>
      <family val="2"/>
    </font>
    <font>
      <b/>
      <sz val="16"/>
      <name val="Arial Unicode MS"/>
      <family val="2"/>
    </font>
    <font>
      <b/>
      <sz val="14"/>
      <name val="Arial Unicode MS"/>
      <family val="2"/>
    </font>
    <font>
      <b/>
      <i/>
      <sz val="20"/>
      <color indexed="12"/>
      <name val="Arial Unicode MS"/>
      <family val="2"/>
    </font>
    <font>
      <sz val="14"/>
      <name val="Arial Unicode MS"/>
      <family val="2"/>
    </font>
    <font>
      <b/>
      <sz val="20"/>
      <name val="Arial Unicode MS"/>
      <family val="2"/>
    </font>
    <font>
      <b/>
      <i/>
      <sz val="14"/>
      <name val="Arial Unicode MS"/>
      <family val="2"/>
    </font>
    <font>
      <b/>
      <i/>
      <sz val="16"/>
      <name val="Arial Unicode MS"/>
      <family val="2"/>
    </font>
    <font>
      <b/>
      <u val="single"/>
      <sz val="20"/>
      <name val="Arial Unicode MS"/>
      <family val="2"/>
    </font>
    <font>
      <i/>
      <sz val="14"/>
      <name val="Arial Unicode MS"/>
      <family val="2"/>
    </font>
    <font>
      <b/>
      <sz val="18"/>
      <name val="Arial Unicode MS"/>
      <family val="2"/>
    </font>
    <font>
      <sz val="18"/>
      <name val="Arial Unicode MS"/>
      <family val="2"/>
    </font>
    <font>
      <u val="single"/>
      <sz val="16"/>
      <color indexed="12"/>
      <name val="Arial Cyr"/>
      <family val="0"/>
    </font>
    <font>
      <sz val="22"/>
      <color indexed="12"/>
      <name val="Arial Cyr"/>
      <family val="0"/>
    </font>
    <font>
      <b/>
      <sz val="28"/>
      <name val="Arial Unicode MS"/>
      <family val="2"/>
    </font>
    <font>
      <b/>
      <sz val="36"/>
      <name val="Arial"/>
      <family val="2"/>
    </font>
    <font>
      <b/>
      <sz val="2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u val="singleAccounting"/>
      <sz val="16"/>
      <color indexed="10"/>
      <name val="Arial Cyr"/>
      <family val="0"/>
    </font>
    <font>
      <b/>
      <u val="single"/>
      <sz val="24"/>
      <color indexed="10"/>
      <name val="Arial"/>
      <family val="2"/>
    </font>
    <font>
      <u val="single"/>
      <sz val="16"/>
      <color indexed="10"/>
      <name val="Arial Cyr"/>
      <family val="0"/>
    </font>
    <font>
      <b/>
      <sz val="16"/>
      <color indexed="10"/>
      <name val="Arial"/>
      <family val="2"/>
    </font>
    <font>
      <b/>
      <sz val="12"/>
      <color indexed="12"/>
      <name val="Arial Unicode MS"/>
      <family val="2"/>
    </font>
    <font>
      <b/>
      <sz val="18"/>
      <color indexed="10"/>
      <name val="Arial Unicode MS"/>
      <family val="2"/>
    </font>
    <font>
      <b/>
      <sz val="14"/>
      <color indexed="10"/>
      <name val="Arial Unicode MS"/>
      <family val="2"/>
    </font>
    <font>
      <sz val="22"/>
      <color indexed="10"/>
      <name val="Arial Cyr"/>
      <family val="0"/>
    </font>
    <font>
      <b/>
      <sz val="12"/>
      <color indexed="10"/>
      <name val="Arial"/>
      <family val="2"/>
    </font>
    <font>
      <b/>
      <sz val="18"/>
      <color indexed="56"/>
      <name val="Arial Unicode MS"/>
      <family val="2"/>
    </font>
    <font>
      <b/>
      <sz val="26"/>
      <name val="Cambria"/>
      <family val="2"/>
    </font>
    <font>
      <b/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Arial Cyr"/>
      <family val="0"/>
    </font>
    <font>
      <b/>
      <sz val="18"/>
      <color rgb="FF0000FF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u val="singleAccounting"/>
      <sz val="16"/>
      <color rgb="FFFF0000"/>
      <name val="Arial Cyr"/>
      <family val="0"/>
    </font>
    <font>
      <b/>
      <u val="single"/>
      <sz val="24"/>
      <color rgb="FFFF0000"/>
      <name val="Arial"/>
      <family val="2"/>
    </font>
    <font>
      <b/>
      <sz val="12"/>
      <color rgb="FFFF0000"/>
      <name val="Arial Cyr"/>
      <family val="0"/>
    </font>
    <font>
      <u val="single"/>
      <sz val="16"/>
      <color rgb="FFFF0000"/>
      <name val="Arial Cyr"/>
      <family val="0"/>
    </font>
    <font>
      <b/>
      <sz val="16"/>
      <color rgb="FFFF0000"/>
      <name val="Arial"/>
      <family val="2"/>
    </font>
    <font>
      <b/>
      <sz val="12"/>
      <color rgb="FF0000CC"/>
      <name val="Arial Unicode MS"/>
      <family val="2"/>
    </font>
    <font>
      <b/>
      <sz val="18"/>
      <color rgb="FFFF0000"/>
      <name val="Arial Unicode MS"/>
      <family val="2"/>
    </font>
    <font>
      <b/>
      <sz val="14"/>
      <color rgb="FFFF0000"/>
      <name val="Arial Unicode MS"/>
      <family val="2"/>
    </font>
    <font>
      <sz val="22"/>
      <color rgb="FFFF0000"/>
      <name val="Arial Cyr"/>
      <family val="0"/>
    </font>
    <font>
      <b/>
      <sz val="12"/>
      <color rgb="FFFF0000"/>
      <name val="Arial"/>
      <family val="2"/>
    </font>
    <font>
      <b/>
      <sz val="18"/>
      <color theme="3"/>
      <name val="Arial Unicode MS"/>
      <family val="2"/>
    </font>
    <font>
      <b/>
      <sz val="14"/>
      <color rgb="FFFF0000"/>
      <name val="Arial Black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8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92" fillId="0" borderId="0">
      <alignment/>
      <protection/>
    </xf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4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72" fontId="2" fillId="0" borderId="0" xfId="43" applyFont="1" applyFill="1" applyAlignment="1">
      <alignment vertical="center"/>
    </xf>
    <xf numFmtId="172" fontId="1" fillId="0" borderId="0" xfId="43" applyFont="1" applyFill="1" applyAlignment="1">
      <alignment vertical="center"/>
    </xf>
    <xf numFmtId="0" fontId="14" fillId="0" borderId="0" xfId="0" applyFont="1" applyAlignment="1">
      <alignment/>
    </xf>
    <xf numFmtId="0" fontId="110" fillId="0" borderId="0" xfId="0" applyFont="1" applyAlignment="1">
      <alignment/>
    </xf>
    <xf numFmtId="0" fontId="16" fillId="0" borderId="0" xfId="42" applyFont="1" applyBorder="1" applyAlignment="1" applyProtection="1">
      <alignment wrapText="1"/>
      <protection/>
    </xf>
    <xf numFmtId="0" fontId="17" fillId="0" borderId="0" xfId="0" applyFont="1" applyAlignment="1">
      <alignment/>
    </xf>
    <xf numFmtId="0" fontId="110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vertical="top" wrapText="1"/>
    </xf>
    <xf numFmtId="0" fontId="10" fillId="33" borderId="0" xfId="0" applyFont="1" applyFill="1" applyBorder="1" applyAlignment="1">
      <alignment/>
    </xf>
    <xf numFmtId="172" fontId="10" fillId="33" borderId="0" xfId="43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172" fontId="22" fillId="0" borderId="14" xfId="4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172" fontId="22" fillId="0" borderId="0" xfId="43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172" fontId="22" fillId="0" borderId="0" xfId="43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left"/>
    </xf>
    <xf numFmtId="172" fontId="22" fillId="0" borderId="0" xfId="43" applyFont="1" applyFill="1" applyAlignment="1">
      <alignment horizontal="left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1" fillId="0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72" fontId="22" fillId="0" borderId="17" xfId="43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172" fontId="22" fillId="34" borderId="0" xfId="43" applyFont="1" applyFill="1" applyAlignment="1">
      <alignment horizontal="left"/>
    </xf>
    <xf numFmtId="172" fontId="3" fillId="0" borderId="0" xfId="43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9" fontId="3" fillId="0" borderId="0" xfId="58" applyFont="1" applyFill="1" applyAlignment="1">
      <alignment/>
    </xf>
    <xf numFmtId="9" fontId="3" fillId="34" borderId="0" xfId="58" applyFont="1" applyFill="1" applyAlignment="1">
      <alignment/>
    </xf>
    <xf numFmtId="9" fontId="21" fillId="34" borderId="0" xfId="58" applyFont="1" applyFill="1" applyAlignment="1">
      <alignment vertical="top" wrapText="1"/>
    </xf>
    <xf numFmtId="172" fontId="22" fillId="34" borderId="0" xfId="58" applyNumberFormat="1" applyFont="1" applyFill="1" applyAlignment="1">
      <alignment horizontal="left"/>
    </xf>
    <xf numFmtId="0" fontId="3" fillId="0" borderId="19" xfId="0" applyFont="1" applyFill="1" applyBorder="1" applyAlignment="1">
      <alignment/>
    </xf>
    <xf numFmtId="0" fontId="3" fillId="34" borderId="15" xfId="0" applyFont="1" applyFill="1" applyBorder="1" applyAlignment="1">
      <alignment wrapText="1"/>
    </xf>
    <xf numFmtId="172" fontId="3" fillId="0" borderId="0" xfId="43" applyNumberFormat="1" applyFont="1" applyFill="1" applyBorder="1" applyAlignment="1">
      <alignment horizontal="center" vertical="center"/>
    </xf>
    <xf numFmtId="172" fontId="22" fillId="0" borderId="0" xfId="43" applyNumberFormat="1" applyFont="1" applyFill="1" applyBorder="1" applyAlignment="1">
      <alignment horizontal="center"/>
    </xf>
    <xf numFmtId="172" fontId="22" fillId="0" borderId="0" xfId="43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2" fontId="4" fillId="0" borderId="14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/>
    </xf>
    <xf numFmtId="0" fontId="4" fillId="0" borderId="11" xfId="58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5" fillId="0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2" fontId="22" fillId="0" borderId="10" xfId="43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9" fontId="3" fillId="0" borderId="29" xfId="58" applyFont="1" applyFill="1" applyBorder="1" applyAlignment="1">
      <alignment vertical="center"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112" fillId="0" borderId="0" xfId="0" applyFont="1" applyFill="1" applyAlignment="1">
      <alignment/>
    </xf>
    <xf numFmtId="0" fontId="8" fillId="35" borderId="0" xfId="0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horizontal="left" vertical="center"/>
    </xf>
    <xf numFmtId="0" fontId="113" fillId="0" borderId="3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30" fillId="0" borderId="0" xfId="42" applyFont="1" applyAlignment="1" applyProtection="1">
      <alignment/>
      <protection/>
    </xf>
    <xf numFmtId="0" fontId="114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172" fontId="115" fillId="0" borderId="0" xfId="42" applyNumberFormat="1" applyFont="1" applyFill="1" applyAlignment="1" applyProtection="1">
      <alignment horizontal="right" vertical="center"/>
      <protection/>
    </xf>
    <xf numFmtId="172" fontId="10" fillId="0" borderId="0" xfId="43" applyFont="1" applyFill="1" applyBorder="1" applyAlignment="1">
      <alignment vertical="center"/>
    </xf>
    <xf numFmtId="0" fontId="116" fillId="0" borderId="0" xfId="0" applyFont="1" applyFill="1" applyAlignment="1">
      <alignment vertical="center"/>
    </xf>
    <xf numFmtId="172" fontId="22" fillId="0" borderId="21" xfId="43" applyFont="1" applyFill="1" applyBorder="1" applyAlignment="1">
      <alignment horizontal="center" vertical="center"/>
    </xf>
    <xf numFmtId="172" fontId="22" fillId="0" borderId="14" xfId="43" applyFont="1" applyFill="1" applyBorder="1" applyAlignment="1">
      <alignment horizontal="center" vertical="center"/>
    </xf>
    <xf numFmtId="172" fontId="22" fillId="0" borderId="10" xfId="43" applyFont="1" applyFill="1" applyBorder="1" applyAlignment="1">
      <alignment horizontal="center" vertical="center"/>
    </xf>
    <xf numFmtId="172" fontId="22" fillId="0" borderId="35" xfId="43" applyFont="1" applyFill="1" applyBorder="1" applyAlignment="1">
      <alignment horizontal="center" vertical="center"/>
    </xf>
    <xf numFmtId="172" fontId="22" fillId="0" borderId="23" xfId="43" applyFont="1" applyFill="1" applyBorder="1" applyAlignment="1">
      <alignment horizontal="center" vertical="center"/>
    </xf>
    <xf numFmtId="172" fontId="22" fillId="34" borderId="34" xfId="43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17" fillId="36" borderId="0" xfId="0" applyFont="1" applyFill="1" applyAlignment="1">
      <alignment/>
    </xf>
    <xf numFmtId="0" fontId="110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0" fontId="16" fillId="36" borderId="0" xfId="42" applyFont="1" applyFill="1" applyBorder="1" applyAlignment="1" applyProtection="1">
      <alignment wrapText="1"/>
      <protection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center"/>
    </xf>
    <xf numFmtId="0" fontId="17" fillId="36" borderId="0" xfId="0" applyFont="1" applyFill="1" applyAlignment="1">
      <alignment horizontal="center"/>
    </xf>
    <xf numFmtId="1" fontId="22" fillId="36" borderId="21" xfId="43" applyNumberFormat="1" applyFont="1" applyFill="1" applyBorder="1" applyAlignment="1">
      <alignment horizontal="center" vertical="center"/>
    </xf>
    <xf numFmtId="1" fontId="22" fillId="36" borderId="14" xfId="43" applyNumberFormat="1" applyFont="1" applyFill="1" applyBorder="1" applyAlignment="1">
      <alignment horizontal="center" vertical="center"/>
    </xf>
    <xf numFmtId="1" fontId="22" fillId="36" borderId="14" xfId="43" applyNumberFormat="1" applyFont="1" applyFill="1" applyBorder="1" applyAlignment="1">
      <alignment horizontal="center" vertical="top"/>
    </xf>
    <xf numFmtId="1" fontId="22" fillId="36" borderId="20" xfId="43" applyNumberFormat="1" applyFont="1" applyFill="1" applyBorder="1" applyAlignment="1">
      <alignment horizontal="center" vertical="center"/>
    </xf>
    <xf numFmtId="1" fontId="22" fillId="36" borderId="27" xfId="43" applyNumberFormat="1" applyFont="1" applyFill="1" applyBorder="1" applyAlignment="1">
      <alignment horizontal="center" vertical="center"/>
    </xf>
    <xf numFmtId="1" fontId="22" fillId="36" borderId="24" xfId="43" applyNumberFormat="1" applyFont="1" applyFill="1" applyBorder="1" applyAlignment="1">
      <alignment horizontal="center" vertical="center"/>
    </xf>
    <xf numFmtId="1" fontId="22" fillId="36" borderId="25" xfId="43" applyNumberFormat="1" applyFont="1" applyFill="1" applyBorder="1" applyAlignment="1">
      <alignment horizontal="center" vertical="center"/>
    </xf>
    <xf numFmtId="1" fontId="22" fillId="36" borderId="25" xfId="43" applyNumberFormat="1" applyFont="1" applyFill="1" applyBorder="1" applyAlignment="1">
      <alignment horizontal="center"/>
    </xf>
    <xf numFmtId="1" fontId="22" fillId="36" borderId="35" xfId="43" applyNumberFormat="1" applyFont="1" applyFill="1" applyBorder="1" applyAlignment="1">
      <alignment horizontal="center"/>
    </xf>
    <xf numFmtId="1" fontId="22" fillId="36" borderId="36" xfId="43" applyNumberFormat="1" applyFont="1" applyFill="1" applyBorder="1" applyAlignment="1">
      <alignment horizontal="center" vertical="center"/>
    </xf>
    <xf numFmtId="1" fontId="22" fillId="36" borderId="26" xfId="43" applyNumberFormat="1" applyFont="1" applyFill="1" applyBorder="1" applyAlignment="1">
      <alignment horizontal="center" vertical="center"/>
    </xf>
    <xf numFmtId="1" fontId="22" fillId="36" borderId="37" xfId="43" applyNumberFormat="1" applyFont="1" applyFill="1" applyBorder="1" applyAlignment="1">
      <alignment horizontal="center" vertical="center"/>
    </xf>
    <xf numFmtId="1" fontId="22" fillId="36" borderId="35" xfId="43" applyNumberFormat="1" applyFont="1" applyFill="1" applyBorder="1" applyAlignment="1">
      <alignment horizontal="center" vertical="center"/>
    </xf>
    <xf numFmtId="1" fontId="22" fillId="36" borderId="10" xfId="43" applyNumberFormat="1" applyFont="1" applyFill="1" applyBorder="1" applyAlignment="1">
      <alignment horizontal="center" vertical="center"/>
    </xf>
    <xf numFmtId="1" fontId="22" fillId="0" borderId="35" xfId="43" applyNumberFormat="1" applyFont="1" applyFill="1" applyBorder="1" applyAlignment="1">
      <alignment horizontal="center" vertical="center"/>
    </xf>
    <xf numFmtId="1" fontId="22" fillId="36" borderId="23" xfId="43" applyNumberFormat="1" applyFont="1" applyFill="1" applyBorder="1" applyAlignment="1">
      <alignment horizontal="center" vertical="center"/>
    </xf>
    <xf numFmtId="1" fontId="22" fillId="0" borderId="23" xfId="43" applyNumberFormat="1" applyFont="1" applyFill="1" applyBorder="1" applyAlignment="1">
      <alignment horizontal="center" vertical="center"/>
    </xf>
    <xf numFmtId="1" fontId="22" fillId="36" borderId="34" xfId="43" applyNumberFormat="1" applyFont="1" applyFill="1" applyBorder="1" applyAlignment="1">
      <alignment horizontal="center" vertical="center"/>
    </xf>
    <xf numFmtId="172" fontId="115" fillId="0" borderId="0" xfId="42" applyNumberFormat="1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1" fontId="22" fillId="36" borderId="17" xfId="43" applyNumberFormat="1" applyFont="1" applyFill="1" applyBorder="1" applyAlignment="1">
      <alignment horizontal="center" vertical="center"/>
    </xf>
    <xf numFmtId="1" fontId="22" fillId="36" borderId="38" xfId="43" applyNumberFormat="1" applyFont="1" applyFill="1" applyBorder="1" applyAlignment="1">
      <alignment horizontal="center" vertical="center"/>
    </xf>
    <xf numFmtId="1" fontId="23" fillId="35" borderId="31" xfId="43" applyNumberFormat="1" applyFont="1" applyFill="1" applyBorder="1" applyAlignment="1">
      <alignment horizontal="center" vertical="center"/>
    </xf>
    <xf numFmtId="1" fontId="23" fillId="35" borderId="0" xfId="43" applyNumberFormat="1" applyFont="1" applyFill="1" applyBorder="1" applyAlignment="1">
      <alignment horizontal="center" vertical="center"/>
    </xf>
    <xf numFmtId="172" fontId="23" fillId="35" borderId="39" xfId="43" applyFont="1" applyFill="1" applyBorder="1" applyAlignment="1">
      <alignment horizontal="center" vertical="center"/>
    </xf>
    <xf numFmtId="1" fontId="22" fillId="36" borderId="40" xfId="43" applyNumberFormat="1" applyFont="1" applyFill="1" applyBorder="1" applyAlignment="1">
      <alignment horizontal="center" vertical="center"/>
    </xf>
    <xf numFmtId="172" fontId="23" fillId="0" borderId="0" xfId="43" applyFont="1" applyFill="1" applyAlignment="1">
      <alignment vertical="center"/>
    </xf>
    <xf numFmtId="172" fontId="118" fillId="0" borderId="0" xfId="42" applyNumberFormat="1" applyFont="1" applyFill="1" applyAlignment="1" applyProtection="1">
      <alignment vertical="center"/>
      <protection/>
    </xf>
    <xf numFmtId="172" fontId="3" fillId="0" borderId="11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172" fontId="22" fillId="0" borderId="24" xfId="43" applyNumberFormat="1" applyFont="1" applyFill="1" applyBorder="1" applyAlignment="1">
      <alignment horizontal="center" vertical="center"/>
    </xf>
    <xf numFmtId="172" fontId="22" fillId="0" borderId="25" xfId="43" applyNumberFormat="1" applyFont="1" applyFill="1" applyBorder="1" applyAlignment="1">
      <alignment horizontal="center" vertical="center"/>
    </xf>
    <xf numFmtId="172" fontId="22" fillId="0" borderId="26" xfId="43" applyNumberFormat="1" applyFont="1" applyFill="1" applyBorder="1" applyAlignment="1">
      <alignment horizontal="center" vertical="center"/>
    </xf>
    <xf numFmtId="172" fontId="22" fillId="35" borderId="0" xfId="43" applyFont="1" applyFill="1" applyBorder="1" applyAlignment="1">
      <alignment horizontal="center" vertical="center"/>
    </xf>
    <xf numFmtId="172" fontId="4" fillId="35" borderId="0" xfId="0" applyNumberFormat="1" applyFont="1" applyFill="1" applyBorder="1" applyAlignment="1">
      <alignment vertical="center"/>
    </xf>
    <xf numFmtId="172" fontId="22" fillId="0" borderId="10" xfId="43" applyFont="1" applyFill="1" applyBorder="1" applyAlignment="1">
      <alignment horizontal="left" vertical="center"/>
    </xf>
    <xf numFmtId="172" fontId="22" fillId="0" borderId="21" xfId="43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vertical="center"/>
    </xf>
    <xf numFmtId="172" fontId="22" fillId="0" borderId="14" xfId="43" applyFont="1" applyFill="1" applyBorder="1" applyAlignment="1">
      <alignment horizontal="left" vertical="center"/>
    </xf>
    <xf numFmtId="172" fontId="22" fillId="0" borderId="14" xfId="58" applyNumberFormat="1" applyFont="1" applyFill="1" applyBorder="1" applyAlignment="1">
      <alignment horizontal="center" vertical="center"/>
    </xf>
    <xf numFmtId="9" fontId="4" fillId="0" borderId="13" xfId="58" applyFont="1" applyFill="1" applyBorder="1" applyAlignment="1">
      <alignment vertical="center"/>
    </xf>
    <xf numFmtId="172" fontId="22" fillId="0" borderId="14" xfId="58" applyNumberFormat="1" applyFont="1" applyFill="1" applyBorder="1" applyAlignment="1">
      <alignment horizontal="left" vertical="center"/>
    </xf>
    <xf numFmtId="172" fontId="22" fillId="0" borderId="23" xfId="43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vertical="center"/>
    </xf>
    <xf numFmtId="172" fontId="22" fillId="0" borderId="20" xfId="43" applyFont="1" applyFill="1" applyBorder="1" applyAlignment="1">
      <alignment horizontal="left" vertical="center"/>
    </xf>
    <xf numFmtId="181" fontId="26" fillId="0" borderId="42" xfId="0" applyNumberFormat="1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181" fontId="26" fillId="34" borderId="42" xfId="0" applyNumberFormat="1" applyFont="1" applyFill="1" applyBorder="1" applyAlignment="1">
      <alignment vertical="center"/>
    </xf>
    <xf numFmtId="181" fontId="26" fillId="34" borderId="14" xfId="0" applyNumberFormat="1" applyFont="1" applyFill="1" applyBorder="1" applyAlignment="1">
      <alignment vertical="center"/>
    </xf>
    <xf numFmtId="172" fontId="22" fillId="0" borderId="20" xfId="43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22" fillId="0" borderId="37" xfId="43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172" fontId="22" fillId="0" borderId="43" xfId="43" applyNumberFormat="1" applyFont="1" applyFill="1" applyBorder="1" applyAlignment="1">
      <alignment horizontal="center" vertical="center"/>
    </xf>
    <xf numFmtId="172" fontId="22" fillId="34" borderId="44" xfId="43" applyNumberFormat="1" applyFont="1" applyFill="1" applyBorder="1" applyAlignment="1">
      <alignment horizontal="center" vertical="center"/>
    </xf>
    <xf numFmtId="172" fontId="3" fillId="34" borderId="15" xfId="0" applyNumberFormat="1" applyFont="1" applyFill="1" applyBorder="1" applyAlignment="1">
      <alignment vertical="center"/>
    </xf>
    <xf numFmtId="172" fontId="22" fillId="34" borderId="20" xfId="43" applyFont="1" applyFill="1" applyBorder="1" applyAlignment="1">
      <alignment horizontal="left" vertical="center"/>
    </xf>
    <xf numFmtId="172" fontId="22" fillId="34" borderId="24" xfId="43" applyNumberFormat="1" applyFont="1" applyFill="1" applyBorder="1" applyAlignment="1">
      <alignment horizontal="center" vertical="center"/>
    </xf>
    <xf numFmtId="172" fontId="22" fillId="34" borderId="21" xfId="43" applyNumberFormat="1" applyFont="1" applyFill="1" applyBorder="1" applyAlignment="1">
      <alignment horizontal="center" vertical="center"/>
    </xf>
    <xf numFmtId="172" fontId="22" fillId="0" borderId="35" xfId="43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34" borderId="21" xfId="0" applyNumberFormat="1" applyFont="1" applyFill="1" applyBorder="1" applyAlignment="1">
      <alignment vertical="center"/>
    </xf>
    <xf numFmtId="172" fontId="4" fillId="34" borderId="24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34" borderId="29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34" borderId="28" xfId="0" applyNumberFormat="1" applyFont="1" applyFill="1" applyBorder="1" applyAlignment="1">
      <alignment vertical="center"/>
    </xf>
    <xf numFmtId="172" fontId="3" fillId="34" borderId="14" xfId="0" applyNumberFormat="1" applyFont="1" applyFill="1" applyBorder="1" applyAlignment="1">
      <alignment vertical="center"/>
    </xf>
    <xf numFmtId="172" fontId="4" fillId="34" borderId="14" xfId="0" applyNumberFormat="1" applyFont="1" applyFill="1" applyBorder="1" applyAlignment="1">
      <alignment vertical="center"/>
    </xf>
    <xf numFmtId="172" fontId="22" fillId="34" borderId="23" xfId="43" applyNumberFormat="1" applyFont="1" applyFill="1" applyBorder="1" applyAlignment="1">
      <alignment horizontal="center" vertical="center"/>
    </xf>
    <xf numFmtId="172" fontId="4" fillId="34" borderId="23" xfId="0" applyNumberFormat="1" applyFont="1" applyFill="1" applyBorder="1" applyAlignment="1">
      <alignment vertical="center"/>
    </xf>
    <xf numFmtId="172" fontId="4" fillId="34" borderId="3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22" fillId="0" borderId="34" xfId="43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172" fontId="22" fillId="0" borderId="18" xfId="43" applyFont="1" applyFill="1" applyBorder="1" applyAlignment="1">
      <alignment horizontal="center" vertical="center"/>
    </xf>
    <xf numFmtId="172" fontId="22" fillId="34" borderId="34" xfId="43" applyNumberFormat="1" applyFont="1" applyFill="1" applyBorder="1" applyAlignment="1">
      <alignment horizontal="center" vertical="center"/>
    </xf>
    <xf numFmtId="172" fontId="4" fillId="34" borderId="34" xfId="0" applyNumberFormat="1" applyFont="1" applyFill="1" applyBorder="1" applyAlignment="1">
      <alignment vertical="center"/>
    </xf>
    <xf numFmtId="172" fontId="4" fillId="34" borderId="31" xfId="0" applyNumberFormat="1" applyFont="1" applyFill="1" applyBorder="1" applyAlignment="1">
      <alignment vertical="center"/>
    </xf>
    <xf numFmtId="1" fontId="22" fillId="0" borderId="21" xfId="43" applyNumberFormat="1" applyFont="1" applyFill="1" applyBorder="1" applyAlignment="1">
      <alignment horizontal="center" vertical="center"/>
    </xf>
    <xf numFmtId="1" fontId="22" fillId="0" borderId="14" xfId="43" applyNumberFormat="1" applyFont="1" applyFill="1" applyBorder="1" applyAlignment="1">
      <alignment horizontal="center" vertical="center"/>
    </xf>
    <xf numFmtId="1" fontId="22" fillId="0" borderId="14" xfId="43" applyNumberFormat="1" applyFont="1" applyFill="1" applyBorder="1" applyAlignment="1">
      <alignment horizontal="center" vertical="top"/>
    </xf>
    <xf numFmtId="1" fontId="22" fillId="0" borderId="20" xfId="43" applyNumberFormat="1" applyFont="1" applyFill="1" applyBorder="1" applyAlignment="1">
      <alignment horizontal="center" vertical="center"/>
    </xf>
    <xf numFmtId="1" fontId="22" fillId="0" borderId="27" xfId="43" applyNumberFormat="1" applyFont="1" applyFill="1" applyBorder="1" applyAlignment="1">
      <alignment horizontal="center" vertical="center"/>
    </xf>
    <xf numFmtId="1" fontId="22" fillId="0" borderId="24" xfId="43" applyNumberFormat="1" applyFont="1" applyFill="1" applyBorder="1" applyAlignment="1">
      <alignment horizontal="center" vertical="center"/>
    </xf>
    <xf numFmtId="1" fontId="22" fillId="0" borderId="25" xfId="43" applyNumberFormat="1" applyFont="1" applyFill="1" applyBorder="1" applyAlignment="1">
      <alignment horizontal="center" vertical="center"/>
    </xf>
    <xf numFmtId="1" fontId="22" fillId="0" borderId="25" xfId="43" applyNumberFormat="1" applyFont="1" applyFill="1" applyBorder="1" applyAlignment="1">
      <alignment horizontal="center"/>
    </xf>
    <xf numFmtId="1" fontId="22" fillId="0" borderId="35" xfId="43" applyNumberFormat="1" applyFont="1" applyFill="1" applyBorder="1" applyAlignment="1">
      <alignment horizontal="center"/>
    </xf>
    <xf numFmtId="1" fontId="22" fillId="0" borderId="36" xfId="43" applyNumberFormat="1" applyFont="1" applyFill="1" applyBorder="1" applyAlignment="1">
      <alignment horizontal="center" vertical="center"/>
    </xf>
    <xf numFmtId="1" fontId="22" fillId="0" borderId="26" xfId="43" applyNumberFormat="1" applyFont="1" applyFill="1" applyBorder="1" applyAlignment="1">
      <alignment horizontal="center" vertical="center"/>
    </xf>
    <xf numFmtId="1" fontId="22" fillId="0" borderId="37" xfId="43" applyNumberFormat="1" applyFont="1" applyFill="1" applyBorder="1" applyAlignment="1">
      <alignment horizontal="center" vertical="center"/>
    </xf>
    <xf numFmtId="1" fontId="22" fillId="0" borderId="10" xfId="43" applyNumberFormat="1" applyFont="1" applyFill="1" applyBorder="1" applyAlignment="1">
      <alignment horizontal="center" vertical="center"/>
    </xf>
    <xf numFmtId="1" fontId="119" fillId="0" borderId="34" xfId="43" applyNumberFormat="1" applyFont="1" applyFill="1" applyBorder="1" applyAlignment="1">
      <alignment horizontal="center" vertical="center"/>
    </xf>
    <xf numFmtId="172" fontId="22" fillId="0" borderId="27" xfId="43" applyNumberFormat="1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172" fontId="3" fillId="35" borderId="40" xfId="43" applyFont="1" applyFill="1" applyBorder="1" applyAlignment="1">
      <alignment horizontal="center" vertical="center" wrapText="1"/>
    </xf>
    <xf numFmtId="0" fontId="27" fillId="35" borderId="37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 wrapText="1"/>
    </xf>
    <xf numFmtId="172" fontId="22" fillId="0" borderId="19" xfId="43" applyNumberFormat="1" applyFont="1" applyFill="1" applyBorder="1" applyAlignment="1">
      <alignment horizontal="center" vertical="center"/>
    </xf>
    <xf numFmtId="172" fontId="22" fillId="0" borderId="11" xfId="43" applyNumberFormat="1" applyFont="1" applyFill="1" applyBorder="1" applyAlignment="1">
      <alignment horizontal="center" vertical="center"/>
    </xf>
    <xf numFmtId="172" fontId="22" fillId="0" borderId="12" xfId="43" applyNumberFormat="1" applyFont="1" applyFill="1" applyBorder="1" applyAlignment="1">
      <alignment horizontal="center" vertical="center"/>
    </xf>
    <xf numFmtId="172" fontId="4" fillId="0" borderId="4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172" fontId="22" fillId="0" borderId="36" xfId="43" applyNumberFormat="1" applyFont="1" applyFill="1" applyBorder="1" applyAlignment="1">
      <alignment horizontal="center" vertical="center"/>
    </xf>
    <xf numFmtId="1" fontId="22" fillId="0" borderId="17" xfId="43" applyNumberFormat="1" applyFont="1" applyFill="1" applyBorder="1" applyAlignment="1">
      <alignment horizontal="center" vertical="center"/>
    </xf>
    <xf numFmtId="172" fontId="40" fillId="0" borderId="0" xfId="43" applyFont="1" applyFill="1" applyAlignment="1">
      <alignment vertic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172" fontId="42" fillId="0" borderId="0" xfId="43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12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172" fontId="40" fillId="0" borderId="0" xfId="43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72" fontId="45" fillId="0" borderId="0" xfId="43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72" fontId="45" fillId="0" borderId="0" xfId="43" applyNumberFormat="1" applyFont="1" applyFill="1" applyBorder="1" applyAlignment="1">
      <alignment horizontal="center" vertical="center"/>
    </xf>
    <xf numFmtId="172" fontId="44" fillId="0" borderId="0" xfId="43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172" fontId="44" fillId="0" borderId="0" xfId="43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/>
    </xf>
    <xf numFmtId="172" fontId="44" fillId="0" borderId="0" xfId="43" applyFont="1" applyFill="1" applyAlignment="1">
      <alignment horizontal="left"/>
    </xf>
    <xf numFmtId="0" fontId="50" fillId="0" borderId="0" xfId="0" applyFont="1" applyFill="1" applyAlignment="1">
      <alignment vertical="top" wrapText="1"/>
    </xf>
    <xf numFmtId="0" fontId="51" fillId="0" borderId="0" xfId="0" applyFont="1" applyFill="1" applyAlignment="1">
      <alignment wrapText="1"/>
    </xf>
    <xf numFmtId="0" fontId="44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172" fontId="40" fillId="0" borderId="0" xfId="43" applyFont="1" applyFill="1" applyAlignment="1">
      <alignment horizontal="center" vertical="center"/>
    </xf>
    <xf numFmtId="0" fontId="45" fillId="0" borderId="0" xfId="0" applyFont="1" applyFill="1" applyBorder="1" applyAlignment="1">
      <alignment/>
    </xf>
    <xf numFmtId="172" fontId="44" fillId="0" borderId="0" xfId="43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72" fontId="47" fillId="0" borderId="0" xfId="43" applyFont="1" applyFill="1" applyAlignment="1">
      <alignment vertical="center"/>
    </xf>
    <xf numFmtId="172" fontId="45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172" fontId="43" fillId="0" borderId="0" xfId="43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40" fillId="0" borderId="0" xfId="0" applyFont="1" applyFill="1" applyAlignment="1">
      <alignment vertical="top"/>
    </xf>
    <xf numFmtId="172" fontId="40" fillId="0" borderId="0" xfId="43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top"/>
    </xf>
    <xf numFmtId="0" fontId="47" fillId="0" borderId="0" xfId="0" applyFont="1" applyFill="1" applyAlignment="1">
      <alignment vertical="top"/>
    </xf>
    <xf numFmtId="0" fontId="12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42" applyFont="1" applyAlignment="1" applyProtection="1">
      <alignment vertical="center"/>
      <protection/>
    </xf>
    <xf numFmtId="0" fontId="121" fillId="38" borderId="0" xfId="57" applyFont="1" applyFill="1" applyBorder="1" applyAlignment="1">
      <alignment/>
    </xf>
    <xf numFmtId="0" fontId="121" fillId="38" borderId="0" xfId="57" applyFont="1" applyFill="1" applyBorder="1" applyAlignment="1">
      <alignment horizontal="center" vertical="center"/>
    </xf>
    <xf numFmtId="0" fontId="48" fillId="38" borderId="0" xfId="57" applyFont="1" applyFill="1" applyBorder="1" applyAlignment="1">
      <alignment horizontal="center"/>
    </xf>
    <xf numFmtId="172" fontId="40" fillId="38" borderId="0" xfId="57" applyNumberFormat="1" applyFont="1" applyFill="1" applyBorder="1" applyAlignment="1">
      <alignment vertical="center"/>
    </xf>
    <xf numFmtId="0" fontId="53" fillId="0" borderId="0" xfId="51" applyFont="1" applyAlignment="1">
      <alignment/>
    </xf>
    <xf numFmtId="0" fontId="19" fillId="0" borderId="46" xfId="0" applyFont="1" applyFill="1" applyBorder="1" applyAlignment="1">
      <alignment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/>
    </xf>
    <xf numFmtId="0" fontId="19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/>
    </xf>
    <xf numFmtId="0" fontId="19" fillId="0" borderId="46" xfId="0" applyFont="1" applyFill="1" applyBorder="1" applyAlignment="1">
      <alignment vertical="center"/>
    </xf>
    <xf numFmtId="0" fontId="19" fillId="34" borderId="46" xfId="0" applyFont="1" applyFill="1" applyBorder="1" applyAlignment="1">
      <alignment/>
    </xf>
    <xf numFmtId="0" fontId="19" fillId="34" borderId="4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122" fillId="0" borderId="0" xfId="0" applyFont="1" applyFill="1" applyBorder="1" applyAlignment="1">
      <alignment horizontal="center"/>
    </xf>
    <xf numFmtId="0" fontId="57" fillId="0" borderId="0" xfId="51" applyFont="1" applyAlignment="1">
      <alignment horizontal="center"/>
    </xf>
    <xf numFmtId="49" fontId="56" fillId="0" borderId="0" xfId="42" applyNumberFormat="1" applyFont="1" applyAlignment="1" applyProtection="1">
      <alignment/>
      <protection/>
    </xf>
    <xf numFmtId="186" fontId="12" fillId="0" borderId="46" xfId="43" applyNumberFormat="1" applyFont="1" applyFill="1" applyBorder="1" applyAlignment="1">
      <alignment horizontal="center" vertical="center"/>
    </xf>
    <xf numFmtId="186" fontId="12" fillId="0" borderId="46" xfId="43" applyNumberFormat="1" applyFont="1" applyFill="1" applyBorder="1" applyAlignment="1">
      <alignment vertical="center"/>
    </xf>
    <xf numFmtId="186" fontId="12" fillId="0" borderId="47" xfId="43" applyNumberFormat="1" applyFont="1" applyFill="1" applyBorder="1" applyAlignment="1">
      <alignment vertical="center"/>
    </xf>
    <xf numFmtId="186" fontId="12" fillId="0" borderId="47" xfId="43" applyNumberFormat="1" applyFont="1" applyFill="1" applyBorder="1" applyAlignment="1">
      <alignment horizontal="center" vertical="center"/>
    </xf>
    <xf numFmtId="186" fontId="12" fillId="34" borderId="46" xfId="43" applyNumberFormat="1" applyFont="1" applyFill="1" applyBorder="1" applyAlignment="1">
      <alignment horizontal="center" vertical="center"/>
    </xf>
    <xf numFmtId="0" fontId="53" fillId="0" borderId="0" xfId="51" applyFont="1" applyAlignment="1">
      <alignment horizontal="right"/>
    </xf>
    <xf numFmtId="49" fontId="123" fillId="0" borderId="0" xfId="42" applyNumberFormat="1" applyFont="1" applyAlignment="1" applyProtection="1">
      <alignment/>
      <protection/>
    </xf>
    <xf numFmtId="0" fontId="121" fillId="0" borderId="0" xfId="51" applyFont="1" applyAlignment="1">
      <alignment/>
    </xf>
    <xf numFmtId="0" fontId="58" fillId="0" borderId="0" xfId="51" applyFont="1" applyAlignment="1">
      <alignment horizontal="right"/>
    </xf>
    <xf numFmtId="0" fontId="59" fillId="0" borderId="0" xfId="51" applyFont="1" applyAlignment="1">
      <alignment horizontal="right"/>
    </xf>
    <xf numFmtId="0" fontId="60" fillId="0" borderId="0" xfId="42" applyFont="1" applyAlignment="1" applyProtection="1">
      <alignment horizontal="right"/>
      <protection/>
    </xf>
    <xf numFmtId="0" fontId="19" fillId="0" borderId="48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40" fillId="0" borderId="49" xfId="0" applyFont="1" applyFill="1" applyBorder="1" applyAlignment="1">
      <alignment vertical="top"/>
    </xf>
    <xf numFmtId="186" fontId="12" fillId="0" borderId="49" xfId="4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left"/>
    </xf>
    <xf numFmtId="172" fontId="12" fillId="36" borderId="46" xfId="43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172" fontId="12" fillId="0" borderId="46" xfId="43" applyNumberFormat="1" applyFont="1" applyFill="1" applyBorder="1" applyAlignment="1">
      <alignment horizontal="center"/>
    </xf>
    <xf numFmtId="49" fontId="125" fillId="39" borderId="50" xfId="51" applyNumberFormat="1" applyFont="1" applyFill="1" applyBorder="1" applyAlignment="1" applyProtection="1">
      <alignment horizontal="center" vertical="center" wrapText="1"/>
      <protection/>
    </xf>
    <xf numFmtId="49" fontId="125" fillId="39" borderId="51" xfId="51" applyNumberFormat="1" applyFont="1" applyFill="1" applyBorder="1" applyAlignment="1" applyProtection="1">
      <alignment horizontal="center" vertical="center" wrapText="1"/>
      <protection/>
    </xf>
    <xf numFmtId="49" fontId="125" fillId="39" borderId="52" xfId="51" applyNumberFormat="1" applyFont="1" applyFill="1" applyBorder="1" applyAlignment="1" applyProtection="1">
      <alignment horizontal="center" vertical="center" wrapText="1"/>
      <protection/>
    </xf>
    <xf numFmtId="172" fontId="45" fillId="0" borderId="0" xfId="43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172" fontId="22" fillId="0" borderId="47" xfId="43" applyFont="1" applyFill="1" applyBorder="1" applyAlignment="1">
      <alignment horizontal="center" vertical="center" wrapText="1"/>
    </xf>
    <xf numFmtId="172" fontId="22" fillId="0" borderId="53" xfId="43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wrapText="1"/>
    </xf>
    <xf numFmtId="49" fontId="125" fillId="39" borderId="54" xfId="51" applyNumberFormat="1" applyFont="1" applyFill="1" applyBorder="1" applyAlignment="1" applyProtection="1">
      <alignment horizontal="center" vertical="center" wrapText="1"/>
      <protection/>
    </xf>
    <xf numFmtId="49" fontId="125" fillId="39" borderId="0" xfId="51" applyNumberFormat="1" applyFont="1" applyFill="1" applyBorder="1" applyAlignment="1" applyProtection="1">
      <alignment horizontal="center" vertical="center" wrapText="1"/>
      <protection/>
    </xf>
    <xf numFmtId="49" fontId="125" fillId="39" borderId="49" xfId="51" applyNumberFormat="1" applyFont="1" applyFill="1" applyBorder="1" applyAlignment="1" applyProtection="1">
      <alignment horizontal="center" vertical="center" wrapText="1"/>
      <protection/>
    </xf>
    <xf numFmtId="49" fontId="125" fillId="39" borderId="42" xfId="51" applyNumberFormat="1" applyFont="1" applyFill="1" applyBorder="1" applyAlignment="1" applyProtection="1">
      <alignment horizontal="center" vertical="center" wrapText="1"/>
      <protection/>
    </xf>
    <xf numFmtId="49" fontId="125" fillId="39" borderId="29" xfId="51" applyNumberFormat="1" applyFont="1" applyFill="1" applyBorder="1" applyAlignment="1" applyProtection="1">
      <alignment horizontal="center" vertical="center" wrapText="1"/>
      <protection/>
    </xf>
    <xf numFmtId="49" fontId="125" fillId="39" borderId="43" xfId="51" applyNumberFormat="1" applyFont="1" applyFill="1" applyBorder="1" applyAlignment="1" applyProtection="1">
      <alignment horizontal="center" vertical="center" wrapText="1"/>
      <protection/>
    </xf>
    <xf numFmtId="0" fontId="48" fillId="0" borderId="55" xfId="51" applyFont="1" applyBorder="1" applyAlignment="1">
      <alignment horizontal="left"/>
    </xf>
    <xf numFmtId="0" fontId="90" fillId="35" borderId="0" xfId="51" applyFont="1" applyFill="1" applyBorder="1" applyAlignment="1">
      <alignment horizontal="center"/>
    </xf>
    <xf numFmtId="14" fontId="90" fillId="35" borderId="0" xfId="51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172" fontId="3" fillId="35" borderId="40" xfId="43" applyFont="1" applyFill="1" applyBorder="1" applyAlignment="1">
      <alignment horizontal="center" vertical="center" wrapText="1"/>
    </xf>
    <xf numFmtId="172" fontId="3" fillId="35" borderId="23" xfId="43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26" fillId="0" borderId="0" xfId="0" applyFont="1" applyFill="1" applyAlignment="1">
      <alignment horizontal="center" wrapText="1"/>
    </xf>
    <xf numFmtId="0" fontId="111" fillId="0" borderId="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72" fontId="3" fillId="0" borderId="0" xfId="43" applyFont="1" applyFill="1" applyBorder="1" applyAlignment="1">
      <alignment horizontal="center"/>
    </xf>
    <xf numFmtId="0" fontId="5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ean.ru/" TargetMode="External" /><Relationship Id="rId3" Type="http://schemas.openxmlformats.org/officeDocument/2006/relationships/hyperlink" Target="http://www.rusean.ru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ean.ru/" TargetMode="External" /><Relationship Id="rId3" Type="http://schemas.openxmlformats.org/officeDocument/2006/relationships/hyperlink" Target="http://www.rusean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19050</xdr:rowOff>
    </xdr:from>
    <xdr:to>
      <xdr:col>1</xdr:col>
      <xdr:colOff>5067300</xdr:colOff>
      <xdr:row>6</xdr:row>
      <xdr:rowOff>209550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"/>
          <a:ext cx="49815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5229225</xdr:colOff>
      <xdr:row>0</xdr:row>
      <xdr:rowOff>0</xdr:rowOff>
    </xdr:from>
    <xdr:to>
      <xdr:col>1</xdr:col>
      <xdr:colOff>8105775</xdr:colOff>
      <xdr:row>6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0"/>
          <a:ext cx="28765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581025</xdr:rowOff>
    </xdr:from>
    <xdr:to>
      <xdr:col>1</xdr:col>
      <xdr:colOff>4114800</xdr:colOff>
      <xdr:row>8</xdr:row>
      <xdr:rowOff>190500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81025"/>
          <a:ext cx="41433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usea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ean.ru/" TargetMode="External" /><Relationship Id="rId2" Type="http://schemas.openxmlformats.org/officeDocument/2006/relationships/hyperlink" Target="https://rusean.ru/catalog/plitochnyy_kley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4.375" style="0" customWidth="1"/>
    <col min="2" max="16384" width="0" style="0" hidden="1" customWidth="1"/>
  </cols>
  <sheetData>
    <row r="1" ht="234" customHeight="1">
      <c r="A1" s="115" t="s">
        <v>58</v>
      </c>
    </row>
    <row r="2" ht="12.75"/>
    <row r="3" ht="29.25" customHeight="1">
      <c r="A3" s="116" t="s">
        <v>30</v>
      </c>
    </row>
  </sheetData>
  <sheetProtection/>
  <hyperlinks>
    <hyperlink ref="A3" location="'Прайс-лист'!A1" display="Прайс-лист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  <pageSetUpPr fitToPage="1"/>
  </sheetPr>
  <dimension ref="A2:O109"/>
  <sheetViews>
    <sheetView showGridLines="0" tabSelected="1" zoomScale="60" zoomScaleNormal="60" zoomScalePageLayoutView="0" workbookViewId="0" topLeftCell="A2">
      <selection activeCell="B5" sqref="B5"/>
    </sheetView>
  </sheetViews>
  <sheetFormatPr defaultColWidth="0" defaultRowHeight="0" customHeight="1" zeroHeight="1"/>
  <cols>
    <col min="1" max="1" width="23.00390625" style="270" customWidth="1"/>
    <col min="2" max="2" width="159.00390625" style="270" customWidth="1"/>
    <col min="3" max="3" width="32.875" style="315" customWidth="1"/>
    <col min="4" max="4" width="20.625" style="302" customWidth="1"/>
    <col min="5" max="5" width="33.75390625" style="269" customWidth="1"/>
    <col min="6" max="6" width="2.00390625" style="269" customWidth="1"/>
    <col min="7" max="8" width="2.00390625" style="270" hidden="1" customWidth="1"/>
    <col min="9" max="9" width="2.00390625" style="271" hidden="1" customWidth="1"/>
    <col min="10" max="10" width="11.75390625" style="270" hidden="1" customWidth="1"/>
    <col min="11" max="16384" width="0" style="270" hidden="1" customWidth="1"/>
  </cols>
  <sheetData>
    <row r="2" spans="1:9" s="276" customFormat="1" ht="15.75" customHeight="1">
      <c r="A2" s="270"/>
      <c r="B2" s="275"/>
      <c r="C2" s="313"/>
      <c r="D2" s="318"/>
      <c r="I2" s="277"/>
    </row>
    <row r="3" spans="1:9" s="276" customFormat="1" ht="45.75" customHeight="1">
      <c r="A3" s="270"/>
      <c r="B3" s="334"/>
      <c r="C3" s="323"/>
      <c r="D3" s="323"/>
      <c r="E3" s="344" t="s">
        <v>86</v>
      </c>
      <c r="I3" s="277"/>
    </row>
    <row r="4" spans="1:9" s="276" customFormat="1" ht="45.75" customHeight="1">
      <c r="A4" s="270"/>
      <c r="B4" s="334"/>
      <c r="C4" s="323"/>
      <c r="D4" s="323"/>
      <c r="E4" s="345" t="s">
        <v>121</v>
      </c>
      <c r="I4" s="277"/>
    </row>
    <row r="5" spans="1:9" s="276" customFormat="1" ht="36" customHeight="1">
      <c r="A5" s="270"/>
      <c r="B5" s="335"/>
      <c r="C5" s="323"/>
      <c r="D5" s="323"/>
      <c r="E5" s="345" t="s">
        <v>126</v>
      </c>
      <c r="I5" s="277"/>
    </row>
    <row r="6" spans="1:9" s="276" customFormat="1" ht="30.75" customHeight="1">
      <c r="A6" s="270"/>
      <c r="B6" s="342"/>
      <c r="C6" s="343"/>
      <c r="D6" s="343"/>
      <c r="E6" s="346" t="s">
        <v>127</v>
      </c>
      <c r="I6" s="277"/>
    </row>
    <row r="7" spans="1:9" s="276" customFormat="1" ht="30.75" customHeight="1">
      <c r="A7" s="270"/>
      <c r="B7" s="342"/>
      <c r="C7" s="343"/>
      <c r="D7" s="343"/>
      <c r="E7" s="346" t="s">
        <v>129</v>
      </c>
      <c r="I7" s="277"/>
    </row>
    <row r="8" spans="1:9" s="276" customFormat="1" ht="17.25" customHeight="1">
      <c r="A8" s="270"/>
      <c r="B8" s="342"/>
      <c r="C8" s="343"/>
      <c r="D8" s="343"/>
      <c r="E8" s="346"/>
      <c r="I8" s="277"/>
    </row>
    <row r="9" spans="1:9" s="306" customFormat="1" ht="27" customHeight="1">
      <c r="A9" s="395"/>
      <c r="B9" s="373" t="s">
        <v>128</v>
      </c>
      <c r="C9" s="373"/>
      <c r="D9" s="373"/>
      <c r="E9" s="373"/>
      <c r="I9" s="317"/>
    </row>
    <row r="10" spans="1:9" s="306" customFormat="1" ht="13.5" customHeight="1">
      <c r="A10" s="395"/>
      <c r="B10" s="341"/>
      <c r="C10" s="341"/>
      <c r="D10" s="341"/>
      <c r="E10" s="341"/>
      <c r="I10" s="317"/>
    </row>
    <row r="11" spans="2:9" s="273" customFormat="1" ht="42.75" customHeight="1">
      <c r="B11" s="374" t="s">
        <v>125</v>
      </c>
      <c r="C11" s="374"/>
      <c r="D11" s="374"/>
      <c r="E11" s="374"/>
      <c r="F11" s="272"/>
      <c r="I11" s="274"/>
    </row>
    <row r="12" spans="2:9" s="273" customFormat="1" ht="38.25" customHeight="1">
      <c r="B12" s="375">
        <v>45397</v>
      </c>
      <c r="C12" s="375"/>
      <c r="D12" s="375"/>
      <c r="E12" s="375"/>
      <c r="F12" s="272"/>
      <c r="I12" s="274"/>
    </row>
    <row r="13" spans="2:6" ht="18" customHeight="1">
      <c r="B13" s="3"/>
      <c r="C13" s="351"/>
      <c r="D13" s="352"/>
      <c r="E13" s="3"/>
      <c r="F13" s="270"/>
    </row>
    <row r="14" spans="2:12" ht="32.25" customHeight="1">
      <c r="B14" s="364" t="s">
        <v>34</v>
      </c>
      <c r="C14" s="362" t="s">
        <v>82</v>
      </c>
      <c r="D14" s="362" t="s">
        <v>138</v>
      </c>
      <c r="E14" s="360" t="s">
        <v>16</v>
      </c>
      <c r="F14" s="278"/>
      <c r="G14" s="279"/>
      <c r="H14" s="280"/>
      <c r="I14" s="274"/>
      <c r="J14" s="280"/>
      <c r="K14" s="281"/>
      <c r="L14" s="281"/>
    </row>
    <row r="15" spans="2:12" ht="32.25" customHeight="1" thickBot="1">
      <c r="B15" s="365"/>
      <c r="C15" s="363"/>
      <c r="D15" s="363"/>
      <c r="E15" s="361"/>
      <c r="F15" s="278"/>
      <c r="G15" s="279"/>
      <c r="H15" s="280"/>
      <c r="I15" s="274"/>
      <c r="J15" s="280"/>
      <c r="K15" s="281"/>
      <c r="L15" s="281"/>
    </row>
    <row r="16" spans="1:12" s="307" customFormat="1" ht="38.25" customHeight="1" thickTop="1">
      <c r="A16" s="332"/>
      <c r="B16" s="356" t="s">
        <v>66</v>
      </c>
      <c r="C16" s="357"/>
      <c r="D16" s="357"/>
      <c r="E16" s="358"/>
      <c r="F16" s="308"/>
      <c r="G16" s="309"/>
      <c r="H16" s="310"/>
      <c r="I16" s="311"/>
      <c r="J16" s="310"/>
      <c r="K16" s="312"/>
      <c r="L16" s="312"/>
    </row>
    <row r="17" spans="1:10" s="281" customFormat="1" ht="27.75" customHeight="1">
      <c r="A17" s="280"/>
      <c r="B17" s="324" t="s">
        <v>101</v>
      </c>
      <c r="C17" s="325" t="s">
        <v>83</v>
      </c>
      <c r="D17" s="325">
        <v>49</v>
      </c>
      <c r="E17" s="337">
        <v>310</v>
      </c>
      <c r="F17" s="282"/>
      <c r="G17" s="283"/>
      <c r="H17" s="284"/>
      <c r="I17" s="285"/>
      <c r="J17" s="286"/>
    </row>
    <row r="18" spans="1:10" s="281" customFormat="1" ht="27.75" customHeight="1">
      <c r="A18" s="280"/>
      <c r="B18" s="326" t="s">
        <v>87</v>
      </c>
      <c r="C18" s="327" t="s">
        <v>83</v>
      </c>
      <c r="D18" s="327">
        <v>49</v>
      </c>
      <c r="E18" s="338">
        <v>295</v>
      </c>
      <c r="F18" s="282"/>
      <c r="G18" s="283"/>
      <c r="H18" s="284"/>
      <c r="I18" s="285"/>
      <c r="J18" s="286"/>
    </row>
    <row r="19" spans="1:12" s="281" customFormat="1" ht="27.75" customHeight="1">
      <c r="A19" s="280"/>
      <c r="B19" s="326" t="s">
        <v>88</v>
      </c>
      <c r="C19" s="327" t="s">
        <v>83</v>
      </c>
      <c r="D19" s="327">
        <v>49</v>
      </c>
      <c r="E19" s="338">
        <v>315</v>
      </c>
      <c r="F19" s="282"/>
      <c r="G19" s="283"/>
      <c r="H19" s="284"/>
      <c r="I19" s="285"/>
      <c r="J19" s="287"/>
      <c r="K19" s="270"/>
      <c r="L19" s="270"/>
    </row>
    <row r="20" spans="1:9" s="281" customFormat="1" ht="27.75" customHeight="1">
      <c r="A20" s="280"/>
      <c r="B20" s="326" t="s">
        <v>102</v>
      </c>
      <c r="C20" s="327" t="s">
        <v>83</v>
      </c>
      <c r="D20" s="327">
        <v>49</v>
      </c>
      <c r="E20" s="338">
        <v>395</v>
      </c>
      <c r="F20" s="282"/>
      <c r="G20" s="283"/>
      <c r="I20" s="285"/>
    </row>
    <row r="21" spans="1:9" s="281" customFormat="1" ht="27.75" customHeight="1">
      <c r="A21" s="280"/>
      <c r="B21" s="326" t="s">
        <v>103</v>
      </c>
      <c r="C21" s="327" t="s">
        <v>83</v>
      </c>
      <c r="D21" s="327">
        <v>49</v>
      </c>
      <c r="E21" s="338">
        <v>375</v>
      </c>
      <c r="F21" s="282"/>
      <c r="G21" s="283"/>
      <c r="I21" s="285"/>
    </row>
    <row r="22" spans="1:9" s="281" customFormat="1" ht="27.75" customHeight="1">
      <c r="A22" s="280"/>
      <c r="B22" s="326" t="s">
        <v>89</v>
      </c>
      <c r="C22" s="327" t="s">
        <v>83</v>
      </c>
      <c r="D22" s="327">
        <v>80</v>
      </c>
      <c r="E22" s="338">
        <v>370</v>
      </c>
      <c r="F22" s="282"/>
      <c r="G22" s="283"/>
      <c r="I22" s="285"/>
    </row>
    <row r="23" spans="1:9" s="281" customFormat="1" ht="27.75" customHeight="1">
      <c r="A23" s="280"/>
      <c r="B23" s="326" t="s">
        <v>61</v>
      </c>
      <c r="C23" s="327" t="s">
        <v>83</v>
      </c>
      <c r="D23" s="327">
        <v>56</v>
      </c>
      <c r="E23" s="338">
        <v>225</v>
      </c>
      <c r="F23" s="282"/>
      <c r="G23" s="283"/>
      <c r="I23" s="285"/>
    </row>
    <row r="24" spans="1:12" s="283" customFormat="1" ht="27.75" customHeight="1">
      <c r="A24" s="296"/>
      <c r="B24" s="328" t="s">
        <v>123</v>
      </c>
      <c r="C24" s="327" t="s">
        <v>83</v>
      </c>
      <c r="D24" s="327">
        <v>49</v>
      </c>
      <c r="E24" s="338">
        <v>325</v>
      </c>
      <c r="F24" s="282"/>
      <c r="H24" s="280"/>
      <c r="I24" s="288"/>
      <c r="J24" s="280"/>
      <c r="K24" s="280"/>
      <c r="L24" s="280"/>
    </row>
    <row r="25" spans="1:12" s="283" customFormat="1" ht="27.75" customHeight="1">
      <c r="A25" s="296"/>
      <c r="B25" s="326" t="s">
        <v>91</v>
      </c>
      <c r="C25" s="327" t="s">
        <v>83</v>
      </c>
      <c r="D25" s="327">
        <v>49</v>
      </c>
      <c r="E25" s="338">
        <v>375</v>
      </c>
      <c r="F25" s="282"/>
      <c r="H25" s="280"/>
      <c r="I25" s="285"/>
      <c r="J25" s="286"/>
      <c r="K25" s="280"/>
      <c r="L25" s="280"/>
    </row>
    <row r="26" spans="1:12" s="281" customFormat="1" ht="27.75" customHeight="1">
      <c r="A26" s="280"/>
      <c r="B26" s="326" t="s">
        <v>90</v>
      </c>
      <c r="C26" s="327" t="s">
        <v>83</v>
      </c>
      <c r="D26" s="327">
        <v>50</v>
      </c>
      <c r="E26" s="338">
        <v>250</v>
      </c>
      <c r="F26" s="282"/>
      <c r="G26" s="283"/>
      <c r="H26" s="280"/>
      <c r="I26" s="285"/>
      <c r="J26" s="287"/>
      <c r="K26" s="289"/>
      <c r="L26" s="289"/>
    </row>
    <row r="27" spans="1:12" s="307" customFormat="1" ht="38.25" customHeight="1">
      <c r="A27" s="332"/>
      <c r="B27" s="356" t="s">
        <v>67</v>
      </c>
      <c r="C27" s="357"/>
      <c r="D27" s="357"/>
      <c r="E27" s="358"/>
      <c r="F27" s="308"/>
      <c r="G27" s="309"/>
      <c r="H27" s="310"/>
      <c r="I27" s="311"/>
      <c r="J27" s="310"/>
      <c r="K27" s="312"/>
      <c r="L27" s="312"/>
    </row>
    <row r="28" spans="1:12" s="281" customFormat="1" ht="27.75" customHeight="1">
      <c r="A28" s="280"/>
      <c r="B28" s="324" t="s">
        <v>56</v>
      </c>
      <c r="C28" s="325" t="s">
        <v>83</v>
      </c>
      <c r="D28" s="325">
        <v>42</v>
      </c>
      <c r="E28" s="336">
        <v>365</v>
      </c>
      <c r="F28" s="282"/>
      <c r="G28" s="283"/>
      <c r="H28" s="280"/>
      <c r="I28" s="285"/>
      <c r="J28" s="287"/>
      <c r="K28" s="289"/>
      <c r="L28" s="289"/>
    </row>
    <row r="29" spans="1:9" s="281" customFormat="1" ht="27.75" customHeight="1">
      <c r="A29" s="280"/>
      <c r="B29" s="326" t="s">
        <v>57</v>
      </c>
      <c r="C29" s="327" t="s">
        <v>83</v>
      </c>
      <c r="D29" s="327">
        <v>49</v>
      </c>
      <c r="E29" s="339">
        <v>365</v>
      </c>
      <c r="F29" s="282"/>
      <c r="G29" s="283"/>
      <c r="I29" s="285"/>
    </row>
    <row r="30" spans="1:12" s="307" customFormat="1" ht="38.25" customHeight="1">
      <c r="A30" s="332"/>
      <c r="B30" s="356" t="s">
        <v>68</v>
      </c>
      <c r="C30" s="357"/>
      <c r="D30" s="357"/>
      <c r="E30" s="358"/>
      <c r="F30" s="308"/>
      <c r="G30" s="309"/>
      <c r="H30" s="310"/>
      <c r="I30" s="311"/>
      <c r="J30" s="310"/>
      <c r="K30" s="312"/>
      <c r="L30" s="312"/>
    </row>
    <row r="31" spans="1:9" s="283" customFormat="1" ht="27.75" customHeight="1">
      <c r="A31" s="296"/>
      <c r="B31" s="324" t="s">
        <v>104</v>
      </c>
      <c r="C31" s="325" t="s">
        <v>83</v>
      </c>
      <c r="D31" s="325">
        <v>65</v>
      </c>
      <c r="E31" s="336">
        <v>370</v>
      </c>
      <c r="F31" s="282"/>
      <c r="I31" s="290"/>
    </row>
    <row r="32" spans="1:9" s="283" customFormat="1" ht="27.75" customHeight="1">
      <c r="A32" s="296"/>
      <c r="B32" s="326" t="s">
        <v>105</v>
      </c>
      <c r="C32" s="325" t="s">
        <v>83</v>
      </c>
      <c r="D32" s="327">
        <v>210</v>
      </c>
      <c r="E32" s="339">
        <v>120</v>
      </c>
      <c r="F32" s="282"/>
      <c r="I32" s="290"/>
    </row>
    <row r="33" spans="1:9" s="283" customFormat="1" ht="27.75" customHeight="1">
      <c r="A33" s="296"/>
      <c r="B33" s="326" t="s">
        <v>106</v>
      </c>
      <c r="C33" s="325" t="s">
        <v>83</v>
      </c>
      <c r="D33" s="327">
        <v>65</v>
      </c>
      <c r="E33" s="339">
        <v>390</v>
      </c>
      <c r="F33" s="282"/>
      <c r="I33" s="290"/>
    </row>
    <row r="34" spans="1:9" s="283" customFormat="1" ht="27.75" customHeight="1">
      <c r="A34" s="296"/>
      <c r="B34" s="326" t="s">
        <v>92</v>
      </c>
      <c r="C34" s="325" t="s">
        <v>83</v>
      </c>
      <c r="D34" s="327">
        <v>65</v>
      </c>
      <c r="E34" s="339">
        <v>380</v>
      </c>
      <c r="F34" s="282"/>
      <c r="H34" s="291"/>
      <c r="I34" s="290"/>
    </row>
    <row r="35" spans="1:9" s="283" customFormat="1" ht="27.75" customHeight="1">
      <c r="A35" s="296"/>
      <c r="B35" s="326" t="s">
        <v>93</v>
      </c>
      <c r="C35" s="325" t="s">
        <v>83</v>
      </c>
      <c r="D35" s="327">
        <v>210</v>
      </c>
      <c r="E35" s="339">
        <v>120</v>
      </c>
      <c r="F35" s="282"/>
      <c r="H35" s="291"/>
      <c r="I35" s="290"/>
    </row>
    <row r="36" spans="1:9" s="283" customFormat="1" ht="27.75" customHeight="1">
      <c r="A36" s="296"/>
      <c r="B36" s="326" t="s">
        <v>107</v>
      </c>
      <c r="C36" s="327" t="s">
        <v>83</v>
      </c>
      <c r="D36" s="327">
        <v>65</v>
      </c>
      <c r="E36" s="339">
        <v>410</v>
      </c>
      <c r="F36" s="282"/>
      <c r="H36" s="291"/>
      <c r="I36" s="290"/>
    </row>
    <row r="37" spans="1:12" s="307" customFormat="1" ht="38.25" customHeight="1">
      <c r="A37" s="349"/>
      <c r="B37" s="367" t="s">
        <v>70</v>
      </c>
      <c r="C37" s="368"/>
      <c r="D37" s="368"/>
      <c r="E37" s="369"/>
      <c r="F37" s="308"/>
      <c r="G37" s="309"/>
      <c r="H37" s="310"/>
      <c r="I37" s="311"/>
      <c r="J37" s="310"/>
      <c r="K37" s="312"/>
      <c r="L37" s="312"/>
    </row>
    <row r="38" spans="1:11" s="281" customFormat="1" ht="27" customHeight="1">
      <c r="A38" s="350"/>
      <c r="B38" s="347" t="s">
        <v>108</v>
      </c>
      <c r="C38" s="325" t="s">
        <v>83</v>
      </c>
      <c r="D38" s="325">
        <v>80</v>
      </c>
      <c r="E38" s="336">
        <v>260</v>
      </c>
      <c r="F38" s="282"/>
      <c r="G38" s="283"/>
      <c r="H38" s="292"/>
      <c r="I38" s="290"/>
      <c r="J38" s="292"/>
      <c r="K38" s="292"/>
    </row>
    <row r="39" spans="1:11" s="281" customFormat="1" ht="27" customHeight="1">
      <c r="A39" s="350"/>
      <c r="B39" s="348" t="s">
        <v>112</v>
      </c>
      <c r="C39" s="325" t="s">
        <v>83</v>
      </c>
      <c r="D39" s="327">
        <v>80</v>
      </c>
      <c r="E39" s="339">
        <v>250</v>
      </c>
      <c r="F39" s="282"/>
      <c r="G39" s="283"/>
      <c r="H39" s="292"/>
      <c r="I39" s="290"/>
      <c r="J39" s="292"/>
      <c r="K39" s="292"/>
    </row>
    <row r="40" spans="1:11" s="281" customFormat="1" ht="27" customHeight="1">
      <c r="A40" s="350"/>
      <c r="B40" s="348" t="s">
        <v>111</v>
      </c>
      <c r="C40" s="325" t="s">
        <v>83</v>
      </c>
      <c r="D40" s="327">
        <v>80</v>
      </c>
      <c r="E40" s="339">
        <v>370</v>
      </c>
      <c r="F40" s="282"/>
      <c r="G40" s="283"/>
      <c r="H40" s="292"/>
      <c r="I40" s="290"/>
      <c r="J40" s="292"/>
      <c r="K40" s="292"/>
    </row>
    <row r="41" spans="1:11" s="281" customFormat="1" ht="27" customHeight="1">
      <c r="A41" s="350"/>
      <c r="B41" s="348" t="s">
        <v>130</v>
      </c>
      <c r="C41" s="325" t="s">
        <v>83</v>
      </c>
      <c r="D41" s="327">
        <v>80</v>
      </c>
      <c r="E41" s="339">
        <v>400</v>
      </c>
      <c r="F41" s="282"/>
      <c r="G41" s="283"/>
      <c r="H41" s="292"/>
      <c r="I41" s="290"/>
      <c r="J41" s="292"/>
      <c r="K41" s="292"/>
    </row>
    <row r="42" spans="1:11" s="281" customFormat="1" ht="27" customHeight="1">
      <c r="A42" s="350"/>
      <c r="B42" s="348" t="s">
        <v>110</v>
      </c>
      <c r="C42" s="325" t="s">
        <v>83</v>
      </c>
      <c r="D42" s="327">
        <v>80</v>
      </c>
      <c r="E42" s="339">
        <v>450</v>
      </c>
      <c r="F42" s="282"/>
      <c r="G42" s="283"/>
      <c r="H42" s="292"/>
      <c r="I42" s="290"/>
      <c r="J42" s="292"/>
      <c r="K42" s="292"/>
    </row>
    <row r="43" spans="1:11" s="281" customFormat="1" ht="27" customHeight="1">
      <c r="A43" s="350"/>
      <c r="B43" s="348" t="s">
        <v>113</v>
      </c>
      <c r="C43" s="325" t="s">
        <v>83</v>
      </c>
      <c r="D43" s="327">
        <v>80</v>
      </c>
      <c r="E43" s="339">
        <v>480</v>
      </c>
      <c r="F43" s="282"/>
      <c r="G43" s="283"/>
      <c r="H43" s="292"/>
      <c r="I43" s="290"/>
      <c r="J43" s="292"/>
      <c r="K43" s="292"/>
    </row>
    <row r="44" spans="1:11" s="281" customFormat="1" ht="27" customHeight="1">
      <c r="A44" s="350"/>
      <c r="B44" s="348" t="s">
        <v>131</v>
      </c>
      <c r="C44" s="325" t="s">
        <v>83</v>
      </c>
      <c r="D44" s="327">
        <v>80</v>
      </c>
      <c r="E44" s="339">
        <v>680</v>
      </c>
      <c r="F44" s="282"/>
      <c r="G44" s="283"/>
      <c r="H44" s="292"/>
      <c r="I44" s="290"/>
      <c r="J44" s="292"/>
      <c r="K44" s="292"/>
    </row>
    <row r="45" spans="1:11" s="283" customFormat="1" ht="27" customHeight="1">
      <c r="A45" s="350"/>
      <c r="B45" s="348" t="s">
        <v>132</v>
      </c>
      <c r="C45" s="325" t="s">
        <v>83</v>
      </c>
      <c r="D45" s="327">
        <v>210</v>
      </c>
      <c r="E45" s="339">
        <v>160</v>
      </c>
      <c r="F45" s="282"/>
      <c r="H45" s="292"/>
      <c r="I45" s="290"/>
      <c r="J45" s="292"/>
      <c r="K45" s="292"/>
    </row>
    <row r="46" spans="1:11" s="281" customFormat="1" ht="27" customHeight="1">
      <c r="A46" s="350"/>
      <c r="B46" s="348" t="s">
        <v>115</v>
      </c>
      <c r="C46" s="325" t="s">
        <v>83</v>
      </c>
      <c r="D46" s="327">
        <v>80</v>
      </c>
      <c r="E46" s="339">
        <v>1050</v>
      </c>
      <c r="F46" s="282"/>
      <c r="G46" s="283"/>
      <c r="H46" s="292"/>
      <c r="I46" s="290"/>
      <c r="J46" s="292"/>
      <c r="K46" s="292"/>
    </row>
    <row r="47" spans="1:11" s="281" customFormat="1" ht="27" customHeight="1">
      <c r="A47" s="350"/>
      <c r="B47" s="348" t="s">
        <v>109</v>
      </c>
      <c r="C47" s="325" t="s">
        <v>83</v>
      </c>
      <c r="D47" s="327">
        <v>80</v>
      </c>
      <c r="E47" s="339">
        <v>1350</v>
      </c>
      <c r="F47" s="282"/>
      <c r="G47" s="283"/>
      <c r="H47" s="292"/>
      <c r="I47" s="290"/>
      <c r="J47" s="292"/>
      <c r="K47" s="292"/>
    </row>
    <row r="48" spans="1:11" s="281" customFormat="1" ht="27" customHeight="1">
      <c r="A48" s="350"/>
      <c r="B48" s="348" t="s">
        <v>114</v>
      </c>
      <c r="C48" s="325" t="s">
        <v>83</v>
      </c>
      <c r="D48" s="327">
        <v>80</v>
      </c>
      <c r="E48" s="339">
        <v>1350</v>
      </c>
      <c r="F48" s="282"/>
      <c r="G48" s="283"/>
      <c r="H48" s="292"/>
      <c r="I48" s="290"/>
      <c r="J48" s="292"/>
      <c r="K48" s="292"/>
    </row>
    <row r="49" spans="1:12" s="307" customFormat="1" ht="38.25" customHeight="1">
      <c r="A49" s="349"/>
      <c r="B49" s="370" t="s">
        <v>69</v>
      </c>
      <c r="C49" s="371"/>
      <c r="D49" s="371"/>
      <c r="E49" s="372"/>
      <c r="F49" s="308"/>
      <c r="G49" s="309"/>
      <c r="H49" s="310"/>
      <c r="I49" s="311"/>
      <c r="J49" s="310"/>
      <c r="K49" s="312"/>
      <c r="L49" s="312"/>
    </row>
    <row r="50" spans="1:9" s="283" customFormat="1" ht="27" customHeight="1">
      <c r="A50" s="296"/>
      <c r="B50" s="329" t="s">
        <v>116</v>
      </c>
      <c r="C50" s="325" t="s">
        <v>83</v>
      </c>
      <c r="D50" s="325">
        <v>80</v>
      </c>
      <c r="E50" s="336">
        <v>255</v>
      </c>
      <c r="F50" s="282"/>
      <c r="I50" s="293"/>
    </row>
    <row r="51" spans="1:12" s="307" customFormat="1" ht="36.75" customHeight="1">
      <c r="A51" s="332"/>
      <c r="B51" s="356" t="s">
        <v>71</v>
      </c>
      <c r="C51" s="357"/>
      <c r="D51" s="357"/>
      <c r="E51" s="358"/>
      <c r="F51" s="308"/>
      <c r="G51" s="309"/>
      <c r="H51" s="310"/>
      <c r="I51" s="311"/>
      <c r="J51" s="310"/>
      <c r="K51" s="312"/>
      <c r="L51" s="312"/>
    </row>
    <row r="52" spans="1:9" s="283" customFormat="1" ht="27" customHeight="1">
      <c r="A52" s="296"/>
      <c r="B52" s="324" t="s">
        <v>94</v>
      </c>
      <c r="C52" s="325" t="s">
        <v>83</v>
      </c>
      <c r="D52" s="325">
        <v>80</v>
      </c>
      <c r="E52" s="336">
        <v>240</v>
      </c>
      <c r="F52" s="282"/>
      <c r="I52" s="293"/>
    </row>
    <row r="53" spans="1:9" s="283" customFormat="1" ht="27" customHeight="1">
      <c r="A53" s="296"/>
      <c r="B53" s="326" t="s">
        <v>12</v>
      </c>
      <c r="C53" s="327" t="s">
        <v>83</v>
      </c>
      <c r="D53" s="327">
        <v>80</v>
      </c>
      <c r="E53" s="339">
        <v>250</v>
      </c>
      <c r="F53" s="282"/>
      <c r="I53" s="290"/>
    </row>
    <row r="54" spans="1:12" s="307" customFormat="1" ht="38.25" customHeight="1">
      <c r="A54" s="332"/>
      <c r="B54" s="356" t="s">
        <v>72</v>
      </c>
      <c r="C54" s="357"/>
      <c r="D54" s="357"/>
      <c r="E54" s="358"/>
      <c r="F54" s="308"/>
      <c r="G54" s="309"/>
      <c r="H54" s="310"/>
      <c r="I54" s="311"/>
      <c r="J54" s="310"/>
      <c r="K54" s="312"/>
      <c r="L54" s="312"/>
    </row>
    <row r="55" spans="1:9" s="281" customFormat="1" ht="27" customHeight="1">
      <c r="A55" s="280"/>
      <c r="B55" s="324" t="s">
        <v>22</v>
      </c>
      <c r="C55" s="325" t="s">
        <v>83</v>
      </c>
      <c r="D55" s="325">
        <v>80</v>
      </c>
      <c r="E55" s="336">
        <v>350</v>
      </c>
      <c r="F55" s="282"/>
      <c r="I55" s="271"/>
    </row>
    <row r="56" spans="1:9" s="281" customFormat="1" ht="27" customHeight="1">
      <c r="A56" s="333"/>
      <c r="B56" s="326" t="s">
        <v>59</v>
      </c>
      <c r="C56" s="327" t="s">
        <v>83</v>
      </c>
      <c r="D56" s="327">
        <v>22</v>
      </c>
      <c r="E56" s="339">
        <v>1230</v>
      </c>
      <c r="F56" s="282"/>
      <c r="I56" s="271"/>
    </row>
    <row r="57" spans="1:9" s="281" customFormat="1" ht="27" customHeight="1">
      <c r="A57" s="333"/>
      <c r="B57" s="326" t="s">
        <v>60</v>
      </c>
      <c r="C57" s="327" t="s">
        <v>83</v>
      </c>
      <c r="D57" s="327">
        <v>112</v>
      </c>
      <c r="E57" s="339">
        <v>330</v>
      </c>
      <c r="F57" s="282"/>
      <c r="I57" s="271"/>
    </row>
    <row r="58" spans="1:12" s="307" customFormat="1" ht="38.25" customHeight="1">
      <c r="A58" s="332"/>
      <c r="B58" s="356" t="s">
        <v>73</v>
      </c>
      <c r="C58" s="357"/>
      <c r="D58" s="357"/>
      <c r="E58" s="358"/>
      <c r="F58" s="308"/>
      <c r="G58" s="309"/>
      <c r="H58" s="310"/>
      <c r="I58" s="311"/>
      <c r="J58" s="310"/>
      <c r="K58" s="312"/>
      <c r="L58" s="312"/>
    </row>
    <row r="59" spans="1:9" s="281" customFormat="1" ht="30" customHeight="1">
      <c r="A59" s="280"/>
      <c r="B59" s="324" t="s">
        <v>62</v>
      </c>
      <c r="C59" s="325" t="s">
        <v>84</v>
      </c>
      <c r="D59" s="325">
        <v>50</v>
      </c>
      <c r="E59" s="336">
        <v>480</v>
      </c>
      <c r="F59" s="282"/>
      <c r="G59" s="294"/>
      <c r="I59" s="271"/>
    </row>
    <row r="60" spans="1:12" s="307" customFormat="1" ht="38.25" customHeight="1">
      <c r="A60" s="332"/>
      <c r="B60" s="356" t="s">
        <v>74</v>
      </c>
      <c r="C60" s="357"/>
      <c r="D60" s="357"/>
      <c r="E60" s="358"/>
      <c r="F60" s="308"/>
      <c r="G60" s="309"/>
      <c r="H60" s="310"/>
      <c r="I60" s="311"/>
      <c r="J60" s="310"/>
      <c r="K60" s="312"/>
      <c r="L60" s="312"/>
    </row>
    <row r="61" spans="1:9" s="281" customFormat="1" ht="27" customHeight="1">
      <c r="A61" s="280"/>
      <c r="B61" s="324" t="s">
        <v>117</v>
      </c>
      <c r="C61" s="325" t="s">
        <v>83</v>
      </c>
      <c r="D61" s="325"/>
      <c r="E61" s="336">
        <v>2400</v>
      </c>
      <c r="F61" s="282"/>
      <c r="G61" s="294"/>
      <c r="I61" s="271"/>
    </row>
    <row r="62" spans="1:9" s="281" customFormat="1" ht="27" customHeight="1">
      <c r="A62" s="280"/>
      <c r="B62" s="326" t="s">
        <v>118</v>
      </c>
      <c r="C62" s="327" t="s">
        <v>83</v>
      </c>
      <c r="D62" s="327"/>
      <c r="E62" s="339">
        <v>5600</v>
      </c>
      <c r="F62" s="282"/>
      <c r="G62" s="294"/>
      <c r="I62" s="271"/>
    </row>
    <row r="63" spans="1:12" s="307" customFormat="1" ht="38.25" customHeight="1">
      <c r="A63" s="332"/>
      <c r="B63" s="356" t="s">
        <v>81</v>
      </c>
      <c r="C63" s="357"/>
      <c r="D63" s="357"/>
      <c r="E63" s="358"/>
      <c r="F63" s="308"/>
      <c r="G63" s="309"/>
      <c r="H63" s="310"/>
      <c r="I63" s="311"/>
      <c r="J63" s="310"/>
      <c r="K63" s="312"/>
      <c r="L63" s="312"/>
    </row>
    <row r="64" spans="1:9" s="281" customFormat="1" ht="27" customHeight="1">
      <c r="A64" s="280"/>
      <c r="B64" s="324" t="s">
        <v>119</v>
      </c>
      <c r="C64" s="325" t="s">
        <v>83</v>
      </c>
      <c r="D64" s="325">
        <v>30</v>
      </c>
      <c r="E64" s="336">
        <v>265</v>
      </c>
      <c r="F64" s="295"/>
      <c r="G64" s="283"/>
      <c r="I64" s="290"/>
    </row>
    <row r="65" spans="1:13" s="283" customFormat="1" ht="27" customHeight="1">
      <c r="A65" s="296"/>
      <c r="B65" s="326" t="s">
        <v>120</v>
      </c>
      <c r="C65" s="327" t="s">
        <v>83</v>
      </c>
      <c r="D65" s="327">
        <v>30</v>
      </c>
      <c r="E65" s="339">
        <v>295</v>
      </c>
      <c r="F65" s="282"/>
      <c r="H65" s="296"/>
      <c r="I65" s="290"/>
      <c r="J65" s="296"/>
      <c r="K65" s="296"/>
      <c r="L65" s="296"/>
      <c r="M65" s="296"/>
    </row>
    <row r="66" spans="1:9" s="281" customFormat="1" ht="27" customHeight="1">
      <c r="A66" s="280"/>
      <c r="B66" s="326" t="s">
        <v>65</v>
      </c>
      <c r="C66" s="327" t="s">
        <v>83</v>
      </c>
      <c r="D66" s="327">
        <v>80</v>
      </c>
      <c r="E66" s="339">
        <v>290</v>
      </c>
      <c r="F66" s="282"/>
      <c r="G66" s="283"/>
      <c r="I66" s="290"/>
    </row>
    <row r="67" spans="1:14" s="307" customFormat="1" ht="38.25" customHeight="1">
      <c r="A67" s="332"/>
      <c r="B67" s="356" t="s">
        <v>135</v>
      </c>
      <c r="C67" s="357"/>
      <c r="D67" s="357"/>
      <c r="E67" s="357"/>
      <c r="F67" s="357"/>
      <c r="G67" s="358"/>
      <c r="H67" s="308"/>
      <c r="I67" s="309"/>
      <c r="J67" s="310"/>
      <c r="K67" s="311"/>
      <c r="L67" s="310"/>
      <c r="M67" s="312"/>
      <c r="N67" s="312"/>
    </row>
    <row r="68" spans="1:15" s="283" customFormat="1" ht="27" customHeight="1">
      <c r="A68" s="296"/>
      <c r="B68" s="324" t="s">
        <v>136</v>
      </c>
      <c r="C68" s="325" t="s">
        <v>137</v>
      </c>
      <c r="D68" s="354">
        <v>96</v>
      </c>
      <c r="E68" s="336">
        <v>11025</v>
      </c>
      <c r="F68" s="355"/>
      <c r="G68" s="353">
        <v>11025</v>
      </c>
      <c r="H68" s="282"/>
      <c r="J68" s="296"/>
      <c r="K68" s="290"/>
      <c r="L68" s="296"/>
      <c r="M68" s="296"/>
      <c r="N68" s="296"/>
      <c r="O68" s="296"/>
    </row>
    <row r="69" spans="1:12" s="307" customFormat="1" ht="38.25" customHeight="1">
      <c r="A69" s="332"/>
      <c r="B69" s="356" t="s">
        <v>75</v>
      </c>
      <c r="C69" s="357"/>
      <c r="D69" s="357"/>
      <c r="E69" s="358"/>
      <c r="F69" s="308"/>
      <c r="G69" s="309"/>
      <c r="H69" s="310"/>
      <c r="I69" s="311"/>
      <c r="J69" s="310"/>
      <c r="K69" s="312"/>
      <c r="L69" s="312"/>
    </row>
    <row r="70" spans="1:13" s="281" customFormat="1" ht="27" customHeight="1">
      <c r="A70" s="280"/>
      <c r="B70" s="324" t="s">
        <v>7</v>
      </c>
      <c r="C70" s="325" t="s">
        <v>83</v>
      </c>
      <c r="D70" s="325">
        <v>40</v>
      </c>
      <c r="E70" s="336">
        <v>590</v>
      </c>
      <c r="F70" s="282"/>
      <c r="G70" s="280"/>
      <c r="H70" s="280"/>
      <c r="I70" s="274"/>
      <c r="J70" s="280"/>
      <c r="K70" s="280"/>
      <c r="L70" s="280"/>
      <c r="M70" s="280"/>
    </row>
    <row r="71" spans="1:13" s="281" customFormat="1" ht="27" customHeight="1">
      <c r="A71" s="280"/>
      <c r="B71" s="326" t="s">
        <v>10</v>
      </c>
      <c r="C71" s="327" t="s">
        <v>83</v>
      </c>
      <c r="D71" s="327">
        <v>22</v>
      </c>
      <c r="E71" s="339">
        <v>1500</v>
      </c>
      <c r="F71" s="282"/>
      <c r="G71" s="280"/>
      <c r="H71" s="280"/>
      <c r="I71" s="274"/>
      <c r="J71" s="280"/>
      <c r="K71" s="280"/>
      <c r="L71" s="280"/>
      <c r="M71" s="280"/>
    </row>
    <row r="72" spans="1:13" s="281" customFormat="1" ht="27" customHeight="1">
      <c r="A72" s="280"/>
      <c r="B72" s="326" t="s">
        <v>23</v>
      </c>
      <c r="C72" s="327" t="s">
        <v>83</v>
      </c>
      <c r="D72" s="327">
        <v>112</v>
      </c>
      <c r="E72" s="339">
        <v>500</v>
      </c>
      <c r="F72" s="282"/>
      <c r="G72" s="280"/>
      <c r="H72" s="280"/>
      <c r="I72" s="274"/>
      <c r="J72" s="280"/>
      <c r="K72" s="280"/>
      <c r="L72" s="280"/>
      <c r="M72" s="280"/>
    </row>
    <row r="73" spans="1:12" s="307" customFormat="1" ht="38.25" customHeight="1">
      <c r="A73" s="332"/>
      <c r="B73" s="356" t="s">
        <v>76</v>
      </c>
      <c r="C73" s="357"/>
      <c r="D73" s="357"/>
      <c r="E73" s="358"/>
      <c r="F73" s="308"/>
      <c r="G73" s="309"/>
      <c r="H73" s="310"/>
      <c r="I73" s="311"/>
      <c r="J73" s="310"/>
      <c r="K73" s="312"/>
      <c r="L73" s="312"/>
    </row>
    <row r="74" spans="1:13" s="281" customFormat="1" ht="27" customHeight="1">
      <c r="A74" s="280"/>
      <c r="B74" s="324" t="s">
        <v>140</v>
      </c>
      <c r="C74" s="325" t="s">
        <v>83</v>
      </c>
      <c r="D74" s="325">
        <v>80</v>
      </c>
      <c r="E74" s="336">
        <v>260</v>
      </c>
      <c r="F74" s="282"/>
      <c r="G74" s="283"/>
      <c r="H74" s="280"/>
      <c r="I74" s="290"/>
      <c r="J74" s="280"/>
      <c r="K74" s="280"/>
      <c r="L74" s="280"/>
      <c r="M74" s="280"/>
    </row>
    <row r="75" spans="1:13" s="281" customFormat="1" ht="27" customHeight="1">
      <c r="A75" s="280"/>
      <c r="B75" s="326" t="s">
        <v>14</v>
      </c>
      <c r="C75" s="327" t="s">
        <v>83</v>
      </c>
      <c r="D75" s="327">
        <v>210</v>
      </c>
      <c r="E75" s="339">
        <v>95</v>
      </c>
      <c r="F75" s="282"/>
      <c r="G75" s="283"/>
      <c r="H75" s="280"/>
      <c r="I75" s="290"/>
      <c r="J75" s="280"/>
      <c r="K75" s="280"/>
      <c r="L75" s="280"/>
      <c r="M75" s="280"/>
    </row>
    <row r="76" spans="1:9" s="283" customFormat="1" ht="27" customHeight="1">
      <c r="A76" s="296"/>
      <c r="B76" s="324" t="s">
        <v>8</v>
      </c>
      <c r="C76" s="325" t="s">
        <v>85</v>
      </c>
      <c r="D76" s="325">
        <v>35</v>
      </c>
      <c r="E76" s="336">
        <v>890</v>
      </c>
      <c r="F76" s="282"/>
      <c r="I76" s="293"/>
    </row>
    <row r="77" spans="1:12" s="307" customFormat="1" ht="38.25" customHeight="1">
      <c r="A77" s="332"/>
      <c r="B77" s="356" t="s">
        <v>77</v>
      </c>
      <c r="C77" s="357"/>
      <c r="D77" s="357"/>
      <c r="E77" s="358"/>
      <c r="F77" s="308"/>
      <c r="G77" s="309"/>
      <c r="H77" s="310"/>
      <c r="I77" s="311"/>
      <c r="J77" s="310"/>
      <c r="K77" s="312"/>
      <c r="L77" s="312"/>
    </row>
    <row r="78" spans="1:13" s="281" customFormat="1" ht="27" customHeight="1">
      <c r="A78" s="280"/>
      <c r="B78" s="324" t="s">
        <v>5</v>
      </c>
      <c r="C78" s="325" t="s">
        <v>122</v>
      </c>
      <c r="D78" s="325">
        <v>40</v>
      </c>
      <c r="E78" s="336">
        <v>480</v>
      </c>
      <c r="F78" s="282"/>
      <c r="G78" s="366"/>
      <c r="H78" s="359"/>
      <c r="I78" s="297"/>
      <c r="J78" s="289"/>
      <c r="K78" s="289"/>
      <c r="L78" s="280"/>
      <c r="M78" s="280"/>
    </row>
    <row r="79" spans="1:13" s="283" customFormat="1" ht="27" customHeight="1">
      <c r="A79" s="296"/>
      <c r="B79" s="326" t="s">
        <v>0</v>
      </c>
      <c r="C79" s="327" t="s">
        <v>99</v>
      </c>
      <c r="D79" s="327">
        <v>40</v>
      </c>
      <c r="E79" s="339">
        <v>260</v>
      </c>
      <c r="F79" s="282"/>
      <c r="G79" s="366"/>
      <c r="H79" s="359"/>
      <c r="I79" s="297"/>
      <c r="J79" s="286"/>
      <c r="K79" s="280"/>
      <c r="L79" s="296"/>
      <c r="M79" s="296"/>
    </row>
    <row r="80" spans="1:12" s="307" customFormat="1" ht="38.25" customHeight="1">
      <c r="A80" s="332"/>
      <c r="B80" s="356" t="s">
        <v>78</v>
      </c>
      <c r="C80" s="357"/>
      <c r="D80" s="357"/>
      <c r="E80" s="358"/>
      <c r="F80" s="308"/>
      <c r="G80" s="309"/>
      <c r="H80" s="310"/>
      <c r="I80" s="311"/>
      <c r="J80" s="310"/>
      <c r="K80" s="312"/>
      <c r="L80" s="312"/>
    </row>
    <row r="81" spans="1:13" s="281" customFormat="1" ht="27" customHeight="1">
      <c r="A81" s="280"/>
      <c r="B81" s="324" t="s">
        <v>95</v>
      </c>
      <c r="C81" s="325" t="s">
        <v>83</v>
      </c>
      <c r="D81" s="325">
        <v>30</v>
      </c>
      <c r="E81" s="336">
        <v>220</v>
      </c>
      <c r="F81" s="282"/>
      <c r="G81" s="280"/>
      <c r="H81" s="280"/>
      <c r="I81" s="274"/>
      <c r="J81" s="280"/>
      <c r="K81" s="280"/>
      <c r="L81" s="280"/>
      <c r="M81" s="280"/>
    </row>
    <row r="82" spans="1:13" s="281" customFormat="1" ht="27" customHeight="1">
      <c r="A82" s="280"/>
      <c r="B82" s="324" t="s">
        <v>133</v>
      </c>
      <c r="C82" s="325" t="s">
        <v>134</v>
      </c>
      <c r="D82" s="325">
        <v>40</v>
      </c>
      <c r="E82" s="336">
        <v>220</v>
      </c>
      <c r="F82" s="282"/>
      <c r="G82" s="280"/>
      <c r="H82" s="280"/>
      <c r="I82" s="274"/>
      <c r="J82" s="280"/>
      <c r="K82" s="280"/>
      <c r="L82" s="280"/>
      <c r="M82" s="280"/>
    </row>
    <row r="83" spans="1:9" s="281" customFormat="1" ht="27" customHeight="1">
      <c r="A83" s="280"/>
      <c r="B83" s="326" t="s">
        <v>96</v>
      </c>
      <c r="C83" s="327" t="s">
        <v>83</v>
      </c>
      <c r="D83" s="327">
        <v>49</v>
      </c>
      <c r="E83" s="339">
        <v>200</v>
      </c>
      <c r="F83" s="282"/>
      <c r="G83" s="294"/>
      <c r="I83" s="271"/>
    </row>
    <row r="84" spans="1:9" s="281" customFormat="1" ht="27" customHeight="1">
      <c r="A84" s="296"/>
      <c r="B84" s="326" t="s">
        <v>97</v>
      </c>
      <c r="C84" s="327" t="s">
        <v>100</v>
      </c>
      <c r="D84" s="327">
        <v>40</v>
      </c>
      <c r="E84" s="339">
        <v>150</v>
      </c>
      <c r="F84" s="282"/>
      <c r="G84" s="294"/>
      <c r="I84" s="271"/>
    </row>
    <row r="85" spans="1:9" s="283" customFormat="1" ht="27" customHeight="1">
      <c r="A85" s="280"/>
      <c r="B85" s="326" t="s">
        <v>139</v>
      </c>
      <c r="C85" s="327" t="s">
        <v>83</v>
      </c>
      <c r="D85" s="327">
        <v>40</v>
      </c>
      <c r="E85" s="339">
        <v>215</v>
      </c>
      <c r="F85" s="282"/>
      <c r="I85" s="293"/>
    </row>
    <row r="86" spans="1:12" s="307" customFormat="1" ht="38.25" customHeight="1">
      <c r="A86" s="332"/>
      <c r="B86" s="356" t="s">
        <v>63</v>
      </c>
      <c r="C86" s="357"/>
      <c r="D86" s="357"/>
      <c r="E86" s="358"/>
      <c r="F86" s="308"/>
      <c r="G86" s="309"/>
      <c r="H86" s="310"/>
      <c r="I86" s="311"/>
      <c r="J86" s="310"/>
      <c r="K86" s="312"/>
      <c r="L86" s="312"/>
    </row>
    <row r="87" spans="1:9" s="283" customFormat="1" ht="27" customHeight="1">
      <c r="A87" s="296"/>
      <c r="B87" s="324" t="s">
        <v>11</v>
      </c>
      <c r="C87" s="325" t="s">
        <v>83</v>
      </c>
      <c r="D87" s="325">
        <v>30</v>
      </c>
      <c r="E87" s="336">
        <v>315</v>
      </c>
      <c r="F87" s="282"/>
      <c r="I87" s="293"/>
    </row>
    <row r="88" spans="1:9" s="281" customFormat="1" ht="27" customHeight="1">
      <c r="A88" s="280"/>
      <c r="B88" s="326" t="s">
        <v>98</v>
      </c>
      <c r="C88" s="327" t="s">
        <v>83</v>
      </c>
      <c r="D88" s="327">
        <v>50</v>
      </c>
      <c r="E88" s="339">
        <v>600</v>
      </c>
      <c r="F88" s="282"/>
      <c r="I88" s="271"/>
    </row>
    <row r="89" spans="1:12" s="307" customFormat="1" ht="38.25" customHeight="1">
      <c r="A89" s="332"/>
      <c r="B89" s="356" t="s">
        <v>79</v>
      </c>
      <c r="C89" s="357"/>
      <c r="D89" s="357"/>
      <c r="E89" s="358"/>
      <c r="F89" s="308"/>
      <c r="G89" s="309"/>
      <c r="H89" s="310"/>
      <c r="I89" s="311"/>
      <c r="J89" s="310"/>
      <c r="K89" s="312"/>
      <c r="L89" s="312"/>
    </row>
    <row r="90" spans="1:9" s="281" customFormat="1" ht="25.5" customHeight="1">
      <c r="A90" s="280"/>
      <c r="B90" s="324" t="s">
        <v>64</v>
      </c>
      <c r="C90" s="325" t="s">
        <v>124</v>
      </c>
      <c r="D90" s="325"/>
      <c r="E90" s="336">
        <v>3750</v>
      </c>
      <c r="F90" s="282"/>
      <c r="I90" s="271"/>
    </row>
    <row r="91" spans="1:12" s="307" customFormat="1" ht="38.25" customHeight="1">
      <c r="A91" s="332"/>
      <c r="B91" s="356" t="s">
        <v>80</v>
      </c>
      <c r="C91" s="357"/>
      <c r="D91" s="357"/>
      <c r="E91" s="358"/>
      <c r="F91" s="308"/>
      <c r="G91" s="309"/>
      <c r="H91" s="310"/>
      <c r="I91" s="311"/>
      <c r="J91" s="310"/>
      <c r="K91" s="312"/>
      <c r="L91" s="312"/>
    </row>
    <row r="92" spans="1:9" s="281" customFormat="1" ht="34.5" customHeight="1">
      <c r="A92" s="280"/>
      <c r="B92" s="330" t="s">
        <v>21</v>
      </c>
      <c r="C92" s="331"/>
      <c r="D92" s="331"/>
      <c r="E92" s="340">
        <v>670</v>
      </c>
      <c r="F92" s="282"/>
      <c r="I92" s="271"/>
    </row>
    <row r="93" spans="2:9" s="281" customFormat="1" ht="14.25" customHeight="1">
      <c r="B93" s="296"/>
      <c r="C93" s="314"/>
      <c r="D93" s="298"/>
      <c r="E93" s="299"/>
      <c r="F93" s="299"/>
      <c r="G93" s="280"/>
      <c r="H93" s="300"/>
      <c r="I93" s="301"/>
    </row>
    <row r="94" spans="2:5" ht="33.75" customHeight="1">
      <c r="B94" s="319"/>
      <c r="C94" s="320"/>
      <c r="D94" s="321"/>
      <c r="E94" s="322"/>
    </row>
    <row r="95" ht="16.5" customHeight="1" hidden="1"/>
    <row r="96" spans="2:9" s="304" customFormat="1" ht="16.5" customHeight="1" hidden="1">
      <c r="B96" s="270"/>
      <c r="C96" s="315"/>
      <c r="D96" s="302"/>
      <c r="E96" s="303"/>
      <c r="F96" s="303"/>
      <c r="I96" s="293"/>
    </row>
    <row r="97" spans="3:9" s="304" customFormat="1" ht="16.5" customHeight="1" hidden="1">
      <c r="C97" s="316"/>
      <c r="D97" s="305"/>
      <c r="E97" s="303"/>
      <c r="F97" s="303"/>
      <c r="I97" s="293"/>
    </row>
    <row r="98" spans="2:4" ht="16.5" customHeight="1" hidden="1">
      <c r="B98" s="304"/>
      <c r="C98" s="316"/>
      <c r="D98" s="305"/>
    </row>
    <row r="99" ht="16.5" customHeight="1" hidden="1"/>
    <row r="100" ht="16.5" customHeight="1" hidden="1"/>
    <row r="101" ht="16.5" customHeight="1" hidden="1"/>
    <row r="102" ht="16.5" customHeight="1" hidden="1"/>
    <row r="103" ht="16.5" customHeight="1" hidden="1"/>
    <row r="104" ht="16.5" customHeight="1" hidden="1"/>
    <row r="105" ht="16.5" customHeight="1" hidden="1"/>
    <row r="106" ht="16.5" customHeight="1" hidden="1"/>
    <row r="107" ht="16.5" customHeight="1" hidden="1"/>
    <row r="108" spans="2:9" s="304" customFormat="1" ht="16.5" customHeight="1" hidden="1">
      <c r="B108" s="270"/>
      <c r="C108" s="315"/>
      <c r="D108" s="302"/>
      <c r="E108" s="303"/>
      <c r="F108" s="303"/>
      <c r="I108" s="293"/>
    </row>
    <row r="109" spans="2:4" ht="16.5" customHeight="1" hidden="1">
      <c r="B109" s="304"/>
      <c r="C109" s="316"/>
      <c r="D109" s="305"/>
    </row>
  </sheetData>
  <sheetProtection/>
  <mergeCells count="27">
    <mergeCell ref="B60:E60"/>
    <mergeCell ref="B9:E9"/>
    <mergeCell ref="C14:C15"/>
    <mergeCell ref="B11:E11"/>
    <mergeCell ref="B12:E12"/>
    <mergeCell ref="B16:E16"/>
    <mergeCell ref="B27:E27"/>
    <mergeCell ref="B77:E77"/>
    <mergeCell ref="B30:E30"/>
    <mergeCell ref="G78:G79"/>
    <mergeCell ref="B37:E37"/>
    <mergeCell ref="B49:E49"/>
    <mergeCell ref="B51:E51"/>
    <mergeCell ref="B63:E63"/>
    <mergeCell ref="B69:E69"/>
    <mergeCell ref="B67:G67"/>
    <mergeCell ref="B58:E58"/>
    <mergeCell ref="B80:E80"/>
    <mergeCell ref="B86:E86"/>
    <mergeCell ref="B89:E89"/>
    <mergeCell ref="B91:E91"/>
    <mergeCell ref="H78:H79"/>
    <mergeCell ref="E14:E15"/>
    <mergeCell ref="D14:D15"/>
    <mergeCell ref="B14:B15"/>
    <mergeCell ref="B73:E73"/>
    <mergeCell ref="B54:E54"/>
  </mergeCells>
  <hyperlinks>
    <hyperlink ref="E6" r:id="rId1" display="https://rusean.ru"/>
  </hyperlinks>
  <printOptions/>
  <pageMargins left="0.68" right="0.3" top="0.23" bottom="0.1968503937007874" header="0.1968503937007874" footer="0.15748031496062992"/>
  <pageSetup fitToHeight="1" fitToWidth="1" horizontalDpi="600" verticalDpi="600" orientation="portrait" paperSize="9" scale="3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T133"/>
  <sheetViews>
    <sheetView showGridLines="0" zoomScale="60" zoomScaleNormal="60" zoomScalePageLayoutView="0" workbookViewId="0" topLeftCell="B55">
      <selection activeCell="E69" sqref="E69"/>
    </sheetView>
  </sheetViews>
  <sheetFormatPr defaultColWidth="0" defaultRowHeight="0" customHeight="1" zeroHeight="1"/>
  <cols>
    <col min="1" max="1" width="1.25" style="3" customWidth="1"/>
    <col min="2" max="2" width="54.75390625" style="6" customWidth="1"/>
    <col min="3" max="3" width="101.375" style="3" customWidth="1"/>
    <col min="4" max="4" width="14.625" style="57" customWidth="1"/>
    <col min="5" max="5" width="19.375" style="39" customWidth="1"/>
    <col min="6" max="6" width="19.00390625" style="3" customWidth="1"/>
    <col min="7" max="7" width="26.125" style="3" customWidth="1"/>
    <col min="8" max="8" width="23.375" style="18" customWidth="1"/>
    <col min="9" max="9" width="31.375" style="18" customWidth="1"/>
    <col min="10" max="10" width="24.375" style="18" customWidth="1"/>
    <col min="11" max="11" width="2.00390625" style="3" customWidth="1"/>
    <col min="12" max="12" width="2.00390625" style="3" hidden="1" customWidth="1"/>
    <col min="13" max="13" width="2.00390625" style="43" hidden="1" customWidth="1"/>
    <col min="14" max="14" width="11.75390625" style="3" hidden="1" customWidth="1"/>
    <col min="15" max="16384" width="9.125" style="3" hidden="1" customWidth="1"/>
  </cols>
  <sheetData>
    <row r="1" spans="3:10" ht="47.25" customHeight="1">
      <c r="C1" s="118" t="s">
        <v>35</v>
      </c>
      <c r="D1" s="121" t="s">
        <v>33</v>
      </c>
      <c r="I1" s="119"/>
      <c r="J1" s="154" t="s">
        <v>19</v>
      </c>
    </row>
    <row r="2" spans="2:20" s="12" customFormat="1" ht="45" customHeight="1">
      <c r="B2" s="120"/>
      <c r="C2" s="37" t="e">
        <f>'Прайс-лист'!#REF!</f>
        <v>#REF!</v>
      </c>
      <c r="D2" s="53"/>
      <c r="E2" s="40"/>
      <c r="F2" s="28"/>
      <c r="G2" s="28"/>
      <c r="H2" s="29"/>
      <c r="I2" s="29"/>
      <c r="J2" s="29"/>
      <c r="M2" s="44"/>
      <c r="S2" s="1">
        <v>0</v>
      </c>
      <c r="T2" s="155" t="s">
        <v>49</v>
      </c>
    </row>
    <row r="3" spans="2:20" s="23" customFormat="1" ht="15.75" customHeight="1">
      <c r="B3" s="20"/>
      <c r="C3" s="128" t="s">
        <v>44</v>
      </c>
      <c r="D3" s="133" t="s">
        <v>42</v>
      </c>
      <c r="E3" s="41"/>
      <c r="F3" s="22"/>
      <c r="G3" s="22"/>
      <c r="I3" s="128" t="s">
        <v>48</v>
      </c>
      <c r="M3" s="45"/>
      <c r="S3" s="23">
        <v>1500</v>
      </c>
      <c r="T3" s="156" t="s">
        <v>50</v>
      </c>
    </row>
    <row r="4" spans="2:19" s="23" customFormat="1" ht="15.75" customHeight="1">
      <c r="B4" s="21"/>
      <c r="C4" s="21" t="s">
        <v>37</v>
      </c>
      <c r="D4" s="130" t="s">
        <v>43</v>
      </c>
      <c r="E4" s="131"/>
      <c r="F4" s="132"/>
      <c r="G4" s="132"/>
      <c r="I4" s="129" t="s">
        <v>49</v>
      </c>
      <c r="J4" s="157"/>
      <c r="M4" s="45"/>
      <c r="S4" s="23">
        <v>2300</v>
      </c>
    </row>
    <row r="5" spans="2:19" s="23" customFormat="1" ht="15.75" customHeight="1">
      <c r="B5" s="21"/>
      <c r="C5" s="21" t="s">
        <v>38</v>
      </c>
      <c r="D5" s="24" t="s">
        <v>55</v>
      </c>
      <c r="E5" s="41"/>
      <c r="F5" s="22"/>
      <c r="G5" s="22"/>
      <c r="M5" s="45"/>
      <c r="S5" s="23">
        <v>1500</v>
      </c>
    </row>
    <row r="6" spans="2:19" s="23" customFormat="1" ht="15.75" customHeight="1">
      <c r="B6" s="21"/>
      <c r="C6" s="21" t="s">
        <v>39</v>
      </c>
      <c r="D6" s="135"/>
      <c r="E6" s="41"/>
      <c r="F6" s="22"/>
      <c r="G6" s="22"/>
      <c r="M6" s="45"/>
      <c r="S6" s="23">
        <v>50</v>
      </c>
    </row>
    <row r="7" spans="2:13" s="23" customFormat="1" ht="15.75" customHeight="1">
      <c r="B7" s="24"/>
      <c r="C7" s="24" t="s">
        <v>40</v>
      </c>
      <c r="D7" s="24" t="s">
        <v>45</v>
      </c>
      <c r="F7" s="22"/>
      <c r="G7" s="22"/>
      <c r="M7" s="45"/>
    </row>
    <row r="8" spans="2:13" s="23" customFormat="1" ht="15.75" customHeight="1">
      <c r="B8" s="21"/>
      <c r="C8" s="24" t="s">
        <v>41</v>
      </c>
      <c r="D8" s="134">
        <f>IF(D4=C4,S2,IF(D4=C5,S3,IF(D4=C6,S4,IF(D4=C7,S5,IF(D4=C8,S6*D6)))))</f>
        <v>0</v>
      </c>
      <c r="F8" s="22"/>
      <c r="G8" s="22"/>
      <c r="M8" s="45"/>
    </row>
    <row r="9" spans="2:13" s="23" customFormat="1" ht="15.75" customHeight="1" thickBot="1">
      <c r="B9" s="20"/>
      <c r="C9" s="21"/>
      <c r="D9" s="54"/>
      <c r="E9" s="41"/>
      <c r="F9" s="22"/>
      <c r="G9" s="22"/>
      <c r="M9" s="45"/>
    </row>
    <row r="10" spans="2:16" ht="43.5" customHeight="1">
      <c r="B10" s="376"/>
      <c r="C10" s="378" t="s">
        <v>34</v>
      </c>
      <c r="D10" s="380" t="s">
        <v>13</v>
      </c>
      <c r="E10" s="382" t="s">
        <v>16</v>
      </c>
      <c r="F10" s="384" t="s">
        <v>31</v>
      </c>
      <c r="G10" s="391" t="s">
        <v>36</v>
      </c>
      <c r="H10" s="380" t="s">
        <v>46</v>
      </c>
      <c r="I10" s="380" t="s">
        <v>51</v>
      </c>
      <c r="J10" s="380" t="s">
        <v>53</v>
      </c>
      <c r="K10" s="13"/>
      <c r="L10" s="9"/>
      <c r="M10" s="44"/>
      <c r="N10" s="9"/>
      <c r="O10" s="5"/>
      <c r="P10" s="5"/>
    </row>
    <row r="11" spans="2:16" ht="42" customHeight="1" thickBot="1">
      <c r="B11" s="377"/>
      <c r="C11" s="379"/>
      <c r="D11" s="381"/>
      <c r="E11" s="383"/>
      <c r="F11" s="385"/>
      <c r="G11" s="392"/>
      <c r="H11" s="381"/>
      <c r="I11" s="381"/>
      <c r="J11" s="381"/>
      <c r="K11" s="13"/>
      <c r="L11" s="9"/>
      <c r="M11" s="44"/>
      <c r="N11" s="9"/>
      <c r="O11" s="5"/>
      <c r="P11" s="5"/>
    </row>
    <row r="12" spans="2:14" s="5" customFormat="1" ht="21.75" customHeight="1">
      <c r="B12" s="386" t="s">
        <v>24</v>
      </c>
      <c r="C12" s="95" t="str">
        <f>'Прайс-лист'!B17</f>
        <v>Универсальная сухая смесь  М-150 модифицированная в мешках по 40кг</v>
      </c>
      <c r="D12" s="167">
        <f>'Прайс-лист'!D17</f>
        <v>49</v>
      </c>
      <c r="E12" s="184" t="e">
        <f>'Прайс-лист'!#REF!</f>
        <v>#REF!</v>
      </c>
      <c r="F12" s="184" t="e">
        <f>'Прайс-лист'!#REF!</f>
        <v>#REF!</v>
      </c>
      <c r="G12" s="184" t="e">
        <f>'Прайс-лист'!#REF!</f>
        <v>#REF!</v>
      </c>
      <c r="H12" s="136">
        <v>3</v>
      </c>
      <c r="I12" s="240"/>
      <c r="J12" s="122" t="e">
        <f>IF(H12="Поштучно&gt;&gt;",I12*E12,IF(AND(F12&gt;0,$I$4=$T$2),F12*H12*D12,IF(AND(H12&gt;11,G12&gt;0),G12*H12*D12,E12*H12*D12)))</f>
        <v>#REF!</v>
      </c>
      <c r="K12" s="2"/>
      <c r="L12" s="73"/>
      <c r="M12" s="74"/>
      <c r="N12" s="14"/>
    </row>
    <row r="13" spans="2:14" s="5" customFormat="1" ht="21.75" customHeight="1">
      <c r="B13" s="387"/>
      <c r="C13" s="95" t="str">
        <f>'Прайс-лист'!B18</f>
        <v>Универсальная сухая смесь  М-150 рецепт №2 в мешках по 40кг</v>
      </c>
      <c r="D13" s="167">
        <f>'Прайс-лист'!D18</f>
        <v>49</v>
      </c>
      <c r="E13" s="184" t="e">
        <f>'Прайс-лист'!#REF!</f>
        <v>#REF!</v>
      </c>
      <c r="F13" s="184" t="e">
        <f>'Прайс-лист'!#REF!</f>
        <v>#REF!</v>
      </c>
      <c r="G13" s="184" t="e">
        <f>'Прайс-лист'!#REF!</f>
        <v>#REF!</v>
      </c>
      <c r="H13" s="136"/>
      <c r="I13" s="240"/>
      <c r="J13" s="122" t="e">
        <f aca="true" t="shared" si="0" ref="J13:J22">IF(H13="Поштучно&gt;&gt;",I13*E13,IF(AND(F13&gt;0,$I$4=$T$2),F13*H13*D13,IF(AND(H13&gt;11,G13&gt;0),G13*H13*D13,E13*H13*D13)))</f>
        <v>#REF!</v>
      </c>
      <c r="K13" s="2"/>
      <c r="L13" s="73"/>
      <c r="M13" s="74"/>
      <c r="N13" s="14"/>
    </row>
    <row r="14" spans="2:16" s="5" customFormat="1" ht="21.75" customHeight="1">
      <c r="B14" s="387"/>
      <c r="C14" s="96" t="str">
        <f>'Прайс-лист'!B19</f>
        <v>Монтажно-кладочная сухая смесь М-200 в мешках по 40кг</v>
      </c>
      <c r="D14" s="168">
        <f>'Прайс-лист'!D19</f>
        <v>49</v>
      </c>
      <c r="E14" s="185" t="e">
        <f>'Прайс-лист'!#REF!</f>
        <v>#REF!</v>
      </c>
      <c r="F14" s="185" t="e">
        <f>'Прайс-лист'!#REF!</f>
        <v>#REF!</v>
      </c>
      <c r="G14" s="185" t="e">
        <f>'Прайс-лист'!#REF!</f>
        <v>#REF!</v>
      </c>
      <c r="H14" s="137"/>
      <c r="I14" s="241"/>
      <c r="J14" s="122" t="e">
        <f t="shared" si="0"/>
        <v>#REF!</v>
      </c>
      <c r="K14" s="2"/>
      <c r="L14" s="73"/>
      <c r="M14" s="74"/>
      <c r="N14" s="16"/>
      <c r="O14" s="3"/>
      <c r="P14" s="3"/>
    </row>
    <row r="15" spans="2:13" s="5" customFormat="1" ht="21.75" customHeight="1">
      <c r="B15" s="387"/>
      <c r="C15" s="96" t="str">
        <f>'Прайс-лист'!B20</f>
        <v>Штукатурная сухая смесь для машинного нанесения в мешках по 40кг</v>
      </c>
      <c r="D15" s="168">
        <f>'Прайс-лист'!D20</f>
        <v>49</v>
      </c>
      <c r="E15" s="185" t="e">
        <f>'Прайс-лист'!#REF!</f>
        <v>#REF!</v>
      </c>
      <c r="F15" s="185" t="e">
        <f>'Прайс-лист'!#REF!</f>
        <v>#REF!</v>
      </c>
      <c r="G15" s="185" t="e">
        <f>'Прайс-лист'!#REF!</f>
        <v>#REF!</v>
      </c>
      <c r="H15" s="137"/>
      <c r="I15" s="241"/>
      <c r="J15" s="122" t="e">
        <f t="shared" si="0"/>
        <v>#REF!</v>
      </c>
      <c r="K15" s="2"/>
      <c r="M15" s="74"/>
    </row>
    <row r="16" spans="2:13" s="5" customFormat="1" ht="21.75" customHeight="1">
      <c r="B16" s="387"/>
      <c r="C16" s="96" t="str">
        <f>'Прайс-лист'!B21</f>
        <v>Штукатурная сухая смесь модифицированная в мешках по 40кг</v>
      </c>
      <c r="D16" s="168">
        <f>'Прайс-лист'!D21</f>
        <v>49</v>
      </c>
      <c r="E16" s="185" t="e">
        <f>'Прайс-лист'!#REF!</f>
        <v>#REF!</v>
      </c>
      <c r="F16" s="185" t="e">
        <f>'Прайс-лист'!#REF!</f>
        <v>#REF!</v>
      </c>
      <c r="G16" s="185" t="e">
        <f>'Прайс-лист'!#REF!</f>
        <v>#REF!</v>
      </c>
      <c r="H16" s="137"/>
      <c r="I16" s="241"/>
      <c r="J16" s="122" t="e">
        <f t="shared" si="0"/>
        <v>#REF!</v>
      </c>
      <c r="K16" s="2"/>
      <c r="M16" s="74"/>
    </row>
    <row r="17" spans="2:13" s="5" customFormat="1" ht="21.75" customHeight="1">
      <c r="B17" s="387"/>
      <c r="C17" s="96" t="str">
        <f>'Прайс-лист'!B22</f>
        <v>ФАСАДНАЯ ШТУКАТУРКА для машинного и ручного нанесения в мешках по 25кг</v>
      </c>
      <c r="D17" s="168">
        <f>'Прайс-лист'!D22</f>
        <v>80</v>
      </c>
      <c r="E17" s="185" t="e">
        <f>'Прайс-лист'!#REF!</f>
        <v>#REF!</v>
      </c>
      <c r="F17" s="185" t="e">
        <f>'Прайс-лист'!#REF!</f>
        <v>#REF!</v>
      </c>
      <c r="G17" s="185" t="e">
        <f>'Прайс-лист'!#REF!</f>
        <v>#REF!</v>
      </c>
      <c r="H17" s="137"/>
      <c r="I17" s="241"/>
      <c r="J17" s="122" t="e">
        <f t="shared" si="0"/>
        <v>#REF!</v>
      </c>
      <c r="K17" s="2"/>
      <c r="M17" s="74"/>
    </row>
    <row r="18" spans="2:16" s="2" customFormat="1" ht="21.75" customHeight="1">
      <c r="B18" s="387"/>
      <c r="C18" s="97" t="str">
        <f>'Прайс-лист'!B24</f>
        <v>ПЕСКОБЕТОН М-300 в мешках по 40кг</v>
      </c>
      <c r="D18" s="168">
        <f>'Прайс-лист'!D24</f>
        <v>49</v>
      </c>
      <c r="E18" s="185" t="e">
        <f>'Прайс-лист'!#REF!</f>
        <v>#REF!</v>
      </c>
      <c r="F18" s="185" t="e">
        <f>'Прайс-лист'!#REF!</f>
        <v>#REF!</v>
      </c>
      <c r="G18" s="185" t="e">
        <f>'Прайс-лист'!#REF!</f>
        <v>#REF!</v>
      </c>
      <c r="H18" s="138"/>
      <c r="I18" s="242"/>
      <c r="J18" s="122" t="e">
        <f t="shared" si="0"/>
        <v>#REF!</v>
      </c>
      <c r="L18" s="9"/>
      <c r="M18" s="75"/>
      <c r="N18" s="9"/>
      <c r="O18" s="9"/>
      <c r="P18" s="9"/>
    </row>
    <row r="19" spans="2:16" s="2" customFormat="1" ht="21.75" customHeight="1">
      <c r="B19" s="387"/>
      <c r="C19" s="96" t="str">
        <f>'Прайс-лист'!B25</f>
        <v>Высокопрочная СТЯЖКА ПОЛА в мешках по 40кг</v>
      </c>
      <c r="D19" s="168">
        <f>'Прайс-лист'!D25</f>
        <v>49</v>
      </c>
      <c r="E19" s="185" t="e">
        <f>'Прайс-лист'!#REF!</f>
        <v>#REF!</v>
      </c>
      <c r="F19" s="185" t="e">
        <f>'Прайс-лист'!#REF!</f>
        <v>#REF!</v>
      </c>
      <c r="G19" s="185" t="e">
        <f>'Прайс-лист'!#REF!</f>
        <v>#REF!</v>
      </c>
      <c r="H19" s="137"/>
      <c r="I19" s="241"/>
      <c r="J19" s="122" t="e">
        <f t="shared" si="0"/>
        <v>#REF!</v>
      </c>
      <c r="L19" s="9"/>
      <c r="M19" s="74"/>
      <c r="N19" s="14"/>
      <c r="O19" s="9"/>
      <c r="P19" s="9"/>
    </row>
    <row r="20" spans="2:16" s="5" customFormat="1" ht="21.75" customHeight="1">
      <c r="B20" s="387"/>
      <c r="C20" s="96" t="str">
        <f>'Прайс-лист'!B26</f>
        <v>КЕРАМЗИТОБЕТОН в мешках по 30кг</v>
      </c>
      <c r="D20" s="168">
        <f>'Прайс-лист'!D26</f>
        <v>50</v>
      </c>
      <c r="E20" s="185" t="e">
        <f>'Прайс-лист'!#REF!</f>
        <v>#REF!</v>
      </c>
      <c r="F20" s="185" t="e">
        <f>'Прайс-лист'!#REF!</f>
        <v>#REF!</v>
      </c>
      <c r="G20" s="185" t="e">
        <f>'Прайс-лист'!#REF!</f>
        <v>#REF!</v>
      </c>
      <c r="H20" s="137"/>
      <c r="I20" s="241"/>
      <c r="J20" s="122" t="e">
        <f t="shared" si="0"/>
        <v>#REF!</v>
      </c>
      <c r="K20" s="2"/>
      <c r="L20" s="9"/>
      <c r="M20" s="74"/>
      <c r="N20" s="16"/>
      <c r="O20" s="1"/>
      <c r="P20" s="1"/>
    </row>
    <row r="21" spans="2:16" s="5" customFormat="1" ht="21.75" customHeight="1">
      <c r="B21" s="387"/>
      <c r="C21" s="265" t="str">
        <f>'Прайс-лист'!B28</f>
        <v>Сухой БЕТОН М-400 фракция до 20мм, 40 кг</v>
      </c>
      <c r="D21" s="266">
        <f>'Прайс-лист'!D28</f>
        <v>42</v>
      </c>
      <c r="E21" s="267" t="e">
        <f>'Прайс-лист'!#REF!</f>
        <v>#REF!</v>
      </c>
      <c r="F21" s="267" t="e">
        <f>'Прайс-лист'!#REF!</f>
        <v>#REF!</v>
      </c>
      <c r="G21" s="267" t="e">
        <f>'Прайс-лист'!#REF!</f>
        <v>#REF!</v>
      </c>
      <c r="H21" s="158"/>
      <c r="I21" s="268"/>
      <c r="J21" s="122" t="e">
        <f t="shared" si="0"/>
        <v>#REF!</v>
      </c>
      <c r="K21" s="2"/>
      <c r="L21" s="9"/>
      <c r="M21" s="74"/>
      <c r="N21" s="16"/>
      <c r="O21" s="1"/>
      <c r="P21" s="1"/>
    </row>
    <row r="22" spans="2:13" s="5" customFormat="1" ht="21.75" customHeight="1" thickBot="1">
      <c r="B22" s="388"/>
      <c r="C22" s="98" t="str">
        <f>'Прайс-лист'!B29</f>
        <v>Сухой БЕТОН М-400 фракция до 7мм (Рецепт №2), 40 кг</v>
      </c>
      <c r="D22" s="169">
        <v>49</v>
      </c>
      <c r="E22" s="186" t="e">
        <f>'Прайс-лист'!#REF!</f>
        <v>#REF!</v>
      </c>
      <c r="F22" s="186" t="e">
        <f>'Прайс-лист'!#REF!</f>
        <v>#REF!</v>
      </c>
      <c r="G22" s="186" t="e">
        <f>'Прайс-лист'!#REF!</f>
        <v>#REF!</v>
      </c>
      <c r="H22" s="139"/>
      <c r="I22" s="243"/>
      <c r="J22" s="122" t="e">
        <f t="shared" si="0"/>
        <v>#REF!</v>
      </c>
      <c r="K22" s="2"/>
      <c r="M22" s="74"/>
    </row>
    <row r="23" spans="2:13" s="5" customFormat="1" ht="15.75" customHeight="1" thickBot="1">
      <c r="B23" s="111"/>
      <c r="C23" s="110"/>
      <c r="D23" s="170"/>
      <c r="E23" s="187"/>
      <c r="F23" s="188"/>
      <c r="G23" s="188"/>
      <c r="H23" s="161"/>
      <c r="I23" s="160"/>
      <c r="J23" s="162"/>
      <c r="K23" s="389"/>
      <c r="L23" s="389"/>
      <c r="M23" s="43"/>
    </row>
    <row r="24" spans="2:13" s="2" customFormat="1" ht="21.75" customHeight="1">
      <c r="B24" s="386" t="s">
        <v>9</v>
      </c>
      <c r="C24" s="99" t="str">
        <f>'Прайс-лист'!B31</f>
        <v>Гипсовая штукатурка PLASTER (серого цвета), 30 кг</v>
      </c>
      <c r="D24" s="88">
        <f>'Прайс-лист'!D31</f>
        <v>65</v>
      </c>
      <c r="E24" s="89" t="e">
        <f>'Прайс-лист'!#REF!</f>
        <v>#REF!</v>
      </c>
      <c r="F24" s="90" t="e">
        <f>'Прайс-лист'!#REF!</f>
        <v>#REF!</v>
      </c>
      <c r="G24" s="189" t="e">
        <f>'Прайс-лист'!#REF!</f>
        <v>#REF!</v>
      </c>
      <c r="H24" s="140"/>
      <c r="I24" s="244"/>
      <c r="J24" s="122" t="e">
        <f aca="true" t="shared" si="1" ref="J24:J31">IF(H24="Поштучно&gt;&gt;",I24*E24,IF(AND(F24&gt;0,$I$4=$T$2),F24*H24*D24,IF(AND(H24&gt;11,G24&gt;0),G24*H24*D24,E24*H24*D24)))</f>
        <v>#REF!</v>
      </c>
      <c r="M24" s="50"/>
    </row>
    <row r="25" spans="2:13" s="2" customFormat="1" ht="21.75" customHeight="1">
      <c r="B25" s="387"/>
      <c r="C25" s="100" t="str">
        <f>'Прайс-лист'!B32</f>
        <v>Гипсовая штукатурка  PLASTER (серого цвета), 5 кг</v>
      </c>
      <c r="D25" s="171">
        <f>'Прайс-лист'!D32</f>
        <v>210</v>
      </c>
      <c r="E25" s="190" t="e">
        <f>'Прайс-лист'!#REF!</f>
        <v>#REF!</v>
      </c>
      <c r="F25" s="191" t="e">
        <f>'Прайс-лист'!#REF!</f>
        <v>#REF!</v>
      </c>
      <c r="G25" s="192" t="e">
        <f>'Прайс-лист'!#REF!</f>
        <v>#REF!</v>
      </c>
      <c r="H25" s="141"/>
      <c r="I25" s="245"/>
      <c r="J25" s="122" t="e">
        <f t="shared" si="1"/>
        <v>#REF!</v>
      </c>
      <c r="M25" s="50"/>
    </row>
    <row r="26" spans="2:13" s="2" customFormat="1" ht="21.75" customHeight="1">
      <c r="B26" s="387"/>
      <c r="C26" s="101" t="e">
        <f>'Прайс-лист'!#REF!</f>
        <v>#REF!</v>
      </c>
      <c r="D26" s="55" t="e">
        <f>'Прайс-лист'!#REF!</f>
        <v>#REF!</v>
      </c>
      <c r="E26" s="42" t="e">
        <f>'Прайс-лист'!#REF!</f>
        <v>#REF!</v>
      </c>
      <c r="F26" s="79" t="e">
        <f>'Прайс-лист'!#REF!</f>
        <v>#REF!</v>
      </c>
      <c r="G26" s="192" t="e">
        <f>'Прайс-лист'!#REF!</f>
        <v>#REF!</v>
      </c>
      <c r="H26" s="142"/>
      <c r="I26" s="246"/>
      <c r="J26" s="122" t="e">
        <f t="shared" si="1"/>
        <v>#REF!</v>
      </c>
      <c r="M26" s="50"/>
    </row>
    <row r="27" spans="2:13" s="2" customFormat="1" ht="21.75" customHeight="1">
      <c r="B27" s="387"/>
      <c r="C27" s="101" t="str">
        <f>'Прайс-лист'!B33</f>
        <v>Гипсовая штукатурка  PLASTER-М для машинного нанесения (серого цвета), 30кг</v>
      </c>
      <c r="D27" s="55">
        <f>'Прайс-лист'!D33</f>
        <v>65</v>
      </c>
      <c r="E27" s="42" t="e">
        <f>'Прайс-лист'!#REF!</f>
        <v>#REF!</v>
      </c>
      <c r="F27" s="79" t="e">
        <f>'Прайс-лист'!#REF!</f>
        <v>#REF!</v>
      </c>
      <c r="G27" s="192" t="e">
        <f>'Прайс-лист'!#REF!</f>
        <v>#REF!</v>
      </c>
      <c r="H27" s="142"/>
      <c r="I27" s="246"/>
      <c r="J27" s="122" t="e">
        <f t="shared" si="1"/>
        <v>#REF!</v>
      </c>
      <c r="M27" s="50"/>
    </row>
    <row r="28" spans="2:13" s="2" customFormat="1" ht="21.75" customHeight="1">
      <c r="B28" s="387"/>
      <c r="C28" s="102" t="str">
        <f>'Прайс-лист'!B34</f>
        <v>Гипсовая штукатурка "TERMOPLAST" по 30кг (белого цвета) </v>
      </c>
      <c r="D28" s="55">
        <f>'Прайс-лист'!D34</f>
        <v>65</v>
      </c>
      <c r="E28" s="42" t="e">
        <f>'Прайс-лист'!#REF!</f>
        <v>#REF!</v>
      </c>
      <c r="F28" s="79" t="e">
        <f>'Прайс-лист'!#REF!</f>
        <v>#REF!</v>
      </c>
      <c r="G28" s="192" t="e">
        <f>'Прайс-лист'!#REF!</f>
        <v>#REF!</v>
      </c>
      <c r="H28" s="143"/>
      <c r="I28" s="247"/>
      <c r="J28" s="122" t="e">
        <f t="shared" si="1"/>
        <v>#REF!</v>
      </c>
      <c r="L28" s="27"/>
      <c r="M28" s="50"/>
    </row>
    <row r="29" spans="2:13" s="67" customFormat="1" ht="21.75" customHeight="1">
      <c r="B29" s="387"/>
      <c r="C29" s="103" t="e">
        <f>'Прайс-лист'!#REF!</f>
        <v>#REF!</v>
      </c>
      <c r="D29" s="82" t="e">
        <f>'Прайс-лист'!#REF!</f>
        <v>#REF!</v>
      </c>
      <c r="E29" s="193" t="e">
        <f>'Прайс-лист'!#REF!</f>
        <v>#REF!</v>
      </c>
      <c r="F29" s="194" t="e">
        <f>'Прайс-лист'!#REF!</f>
        <v>#REF!</v>
      </c>
      <c r="G29" s="195" t="e">
        <f>'Прайс-лист'!#REF!</f>
        <v>#REF!</v>
      </c>
      <c r="H29" s="141"/>
      <c r="I29" s="245"/>
      <c r="J29" s="122" t="e">
        <f t="shared" si="1"/>
        <v>#REF!</v>
      </c>
      <c r="K29" s="68"/>
      <c r="L29" s="69"/>
      <c r="M29" s="70"/>
    </row>
    <row r="30" spans="2:13" s="2" customFormat="1" ht="21.75" customHeight="1">
      <c r="B30" s="387"/>
      <c r="C30" s="102" t="str">
        <f>'Прайс-лист'!B35</f>
        <v>Гипсовая штукатурка "TERMOPLAST" по 5кг (белого цвета) </v>
      </c>
      <c r="D30" s="55">
        <f>'Прайс-лист'!D35</f>
        <v>210</v>
      </c>
      <c r="E30" s="42" t="e">
        <f>'Прайс-лист'!#REF!</f>
        <v>#REF!</v>
      </c>
      <c r="F30" s="191" t="e">
        <f>'Прайс-лист'!#REF!</f>
        <v>#REF!</v>
      </c>
      <c r="G30" s="192" t="e">
        <f>'Прайс-лист'!#REF!</f>
        <v>#REF!</v>
      </c>
      <c r="H30" s="142"/>
      <c r="I30" s="246"/>
      <c r="J30" s="122" t="e">
        <f t="shared" si="1"/>
        <v>#REF!</v>
      </c>
      <c r="L30" s="27"/>
      <c r="M30" s="50"/>
    </row>
    <row r="31" spans="2:14" s="2" customFormat="1" ht="39" customHeight="1" thickBot="1">
      <c r="B31" s="388"/>
      <c r="C31" s="104" t="e">
        <f>'Прайс-лист'!#REF!</f>
        <v>#REF!</v>
      </c>
      <c r="D31" s="172" t="e">
        <f>'Прайс-лист'!#REF!</f>
        <v>#REF!</v>
      </c>
      <c r="E31" s="196" t="e">
        <f>'Прайс-лист'!#REF!</f>
        <v>#REF!</v>
      </c>
      <c r="F31" s="197" t="e">
        <f>'Прайс-лист'!#REF!</f>
        <v>#REF!</v>
      </c>
      <c r="G31" s="198" t="e">
        <f>'Прайс-лист'!#REF!</f>
        <v>#REF!</v>
      </c>
      <c r="H31" s="144"/>
      <c r="I31" s="248"/>
      <c r="J31" s="122" t="e">
        <f t="shared" si="1"/>
        <v>#REF!</v>
      </c>
      <c r="L31" s="27"/>
      <c r="M31" s="50"/>
      <c r="N31" s="27"/>
    </row>
    <row r="32" spans="2:13" s="5" customFormat="1" ht="15.75" customHeight="1" thickBot="1">
      <c r="B32" s="111"/>
      <c r="C32" s="110"/>
      <c r="D32" s="170"/>
      <c r="E32" s="187"/>
      <c r="F32" s="188"/>
      <c r="G32" s="188"/>
      <c r="H32" s="161"/>
      <c r="I32" s="160"/>
      <c r="J32" s="162"/>
      <c r="K32" s="389"/>
      <c r="L32" s="389"/>
      <c r="M32" s="43"/>
    </row>
    <row r="33" spans="2:15" s="5" customFormat="1" ht="21" customHeight="1">
      <c r="B33" s="386" t="s">
        <v>28</v>
      </c>
      <c r="C33" s="87" t="str">
        <f>'Прайс-лист'!B38</f>
        <v>Клей для плитки St по 25кг</v>
      </c>
      <c r="D33" s="88">
        <f>'Прайс-лист'!D38</f>
        <v>80</v>
      </c>
      <c r="E33" s="89" t="e">
        <f>'Прайс-лист'!#REF!</f>
        <v>#REF!</v>
      </c>
      <c r="F33" s="90" t="e">
        <f>'Прайс-лист'!#REF!</f>
        <v>#REF!</v>
      </c>
      <c r="G33" s="189" t="e">
        <f>'Прайс-лист'!#REF!</f>
        <v>#REF!</v>
      </c>
      <c r="H33" s="140"/>
      <c r="I33" s="244"/>
      <c r="J33" s="122" t="e">
        <f aca="true" t="shared" si="2" ref="J33:J44">IF(H33="Поштучно&gt;&gt;",I33*E33,IF(AND(F33&gt;0,$I$4=$T$2),F33*H33*D33,IF(AND(H33&gt;11,G33&gt;0),G33*H33*D33,E33*H33*D33)))</f>
        <v>#REF!</v>
      </c>
      <c r="K33" s="2"/>
      <c r="L33" s="26"/>
      <c r="M33" s="50"/>
      <c r="N33" s="26"/>
      <c r="O33" s="26"/>
    </row>
    <row r="34" spans="2:15" s="2" customFormat="1" ht="21" customHeight="1">
      <c r="B34" s="387"/>
      <c r="C34" s="32" t="e">
        <f>'Прайс-лист'!#REF!</f>
        <v>#REF!</v>
      </c>
      <c r="D34" s="55" t="e">
        <f>'Прайс-лист'!#REF!</f>
        <v>#REF!</v>
      </c>
      <c r="E34" s="42" t="e">
        <f>'Прайс-лист'!#REF!</f>
        <v>#REF!</v>
      </c>
      <c r="F34" s="79" t="e">
        <f>'Прайс-лист'!#REF!</f>
        <v>#REF!</v>
      </c>
      <c r="G34" s="192" t="e">
        <f>'Прайс-лист'!#REF!</f>
        <v>#REF!</v>
      </c>
      <c r="H34" s="142"/>
      <c r="I34" s="246"/>
      <c r="J34" s="122" t="e">
        <f t="shared" si="2"/>
        <v>#REF!</v>
      </c>
      <c r="L34" s="26"/>
      <c r="M34" s="50"/>
      <c r="N34" s="26"/>
      <c r="O34" s="26"/>
    </row>
    <row r="35" spans="2:15" s="5" customFormat="1" ht="21" customHeight="1">
      <c r="B35" s="387"/>
      <c r="C35" s="32" t="str">
        <f>'Прайс-лист'!B39</f>
        <v>Клей для плитки СТАНДАРТ в мешках по 25 кг</v>
      </c>
      <c r="D35" s="55">
        <f>'Прайс-лист'!D39</f>
        <v>80</v>
      </c>
      <c r="E35" s="42" t="e">
        <f>'Прайс-лист'!#REF!</f>
        <v>#REF!</v>
      </c>
      <c r="F35" s="79" t="e">
        <f>'Прайс-лист'!#REF!</f>
        <v>#REF!</v>
      </c>
      <c r="G35" s="192" t="e">
        <f>'Прайс-лист'!#REF!</f>
        <v>#REF!</v>
      </c>
      <c r="H35" s="142"/>
      <c r="I35" s="246"/>
      <c r="J35" s="122" t="e">
        <f t="shared" si="2"/>
        <v>#REF!</v>
      </c>
      <c r="K35" s="2"/>
      <c r="L35" s="26"/>
      <c r="M35" s="50"/>
      <c r="N35" s="26"/>
      <c r="O35" s="26"/>
    </row>
    <row r="36" spans="2:15" s="5" customFormat="1" ht="21" customHeight="1">
      <c r="B36" s="387"/>
      <c r="C36" s="32" t="str">
        <f>'Прайс-лист'!B40</f>
        <v>Клей для плитки УНИВЕРСАЛ в мешках по 25 кг</v>
      </c>
      <c r="D36" s="61">
        <f>'Прайс-лист'!D40</f>
        <v>80</v>
      </c>
      <c r="E36" s="62" t="e">
        <f>'Прайс-лист'!#REF!</f>
        <v>#REF!</v>
      </c>
      <c r="F36" s="80" t="e">
        <f>'Прайс-лист'!#REF!</f>
        <v>#REF!</v>
      </c>
      <c r="G36" s="78" t="e">
        <f>'Прайс-лист'!#REF!</f>
        <v>#REF!</v>
      </c>
      <c r="H36" s="145"/>
      <c r="I36" s="249"/>
      <c r="J36" s="122" t="e">
        <f t="shared" si="2"/>
        <v>#REF!</v>
      </c>
      <c r="K36" s="2"/>
      <c r="L36" s="26"/>
      <c r="M36" s="50"/>
      <c r="N36" s="26"/>
      <c r="O36" s="26"/>
    </row>
    <row r="37" spans="2:15" s="5" customFormat="1" ht="21" customHeight="1">
      <c r="B37" s="387"/>
      <c r="C37" s="85" t="str">
        <f>'Прайс-лист'!B41</f>
        <v>Клей для плитки SUPERFIX по 25кг</v>
      </c>
      <c r="D37" s="55">
        <f>'Прайс-лист'!D41</f>
        <v>80</v>
      </c>
      <c r="E37" s="62" t="e">
        <f>'Прайс-лист'!#REF!</f>
        <v>#REF!</v>
      </c>
      <c r="F37" s="199" t="e">
        <f>'Прайс-лист'!#REF!</f>
        <v>#REF!</v>
      </c>
      <c r="G37" s="200" t="e">
        <f>'Прайс-лист'!#REF!</f>
        <v>#REF!</v>
      </c>
      <c r="H37" s="142"/>
      <c r="I37" s="246"/>
      <c r="J37" s="122" t="e">
        <f t="shared" si="2"/>
        <v>#REF!</v>
      </c>
      <c r="K37" s="2"/>
      <c r="L37" s="26"/>
      <c r="M37" s="50"/>
      <c r="N37" s="26"/>
      <c r="O37" s="26"/>
    </row>
    <row r="38" spans="2:15" s="5" customFormat="1" ht="21" customHeight="1">
      <c r="B38" s="387"/>
      <c r="C38" s="85" t="str">
        <f>'Прайс-лист'!B42</f>
        <v>Клей для плитки КЕРАМОГРАНИТ в мешках по 25 кг</v>
      </c>
      <c r="D38" s="55">
        <f>'Прайс-лист'!D42</f>
        <v>80</v>
      </c>
      <c r="E38" s="62" t="e">
        <f>'Прайс-лист'!#REF!</f>
        <v>#REF!</v>
      </c>
      <c r="F38" s="199" t="e">
        <f>'Прайс-лист'!#REF!</f>
        <v>#REF!</v>
      </c>
      <c r="G38" s="200" t="e">
        <f>'Прайс-лист'!#REF!</f>
        <v>#REF!</v>
      </c>
      <c r="H38" s="142"/>
      <c r="I38" s="246"/>
      <c r="J38" s="122" t="e">
        <f t="shared" si="2"/>
        <v>#REF!</v>
      </c>
      <c r="K38" s="2"/>
      <c r="L38" s="26"/>
      <c r="M38" s="50"/>
      <c r="N38" s="26"/>
      <c r="O38" s="26"/>
    </row>
    <row r="39" spans="2:15" s="5" customFormat="1" ht="21" customHeight="1">
      <c r="B39" s="387"/>
      <c r="C39" s="85" t="str">
        <f>'Прайс-лист'!B43</f>
        <v>Клей для плитки ЗИМНИЙ в мешках по 25кг</v>
      </c>
      <c r="D39" s="55">
        <f>'Прайс-лист'!D43</f>
        <v>80</v>
      </c>
      <c r="E39" s="62" t="e">
        <f>'Прайс-лист'!#REF!</f>
        <v>#REF!</v>
      </c>
      <c r="F39" s="199" t="e">
        <f>'Прайс-лист'!#REF!</f>
        <v>#REF!</v>
      </c>
      <c r="G39" s="200" t="e">
        <f>'Прайс-лист'!#REF!</f>
        <v>#REF!</v>
      </c>
      <c r="H39" s="142"/>
      <c r="I39" s="246"/>
      <c r="J39" s="122" t="e">
        <f t="shared" si="2"/>
        <v>#REF!</v>
      </c>
      <c r="K39" s="2"/>
      <c r="L39" s="26"/>
      <c r="M39" s="50"/>
      <c r="N39" s="26"/>
      <c r="O39" s="26"/>
    </row>
    <row r="40" spans="2:15" s="5" customFormat="1" ht="21" customHeight="1">
      <c r="B40" s="387"/>
      <c r="C40" s="85" t="str">
        <f>'Прайс-лист'!B44</f>
        <v>Клей для плитки FIXATOR (БЕЛЫЙ) по 25кг</v>
      </c>
      <c r="D40" s="55">
        <f>'Прайс-лист'!D44</f>
        <v>80</v>
      </c>
      <c r="E40" s="62" t="e">
        <f>'Прайс-лист'!#REF!</f>
        <v>#REF!</v>
      </c>
      <c r="F40" s="199" t="e">
        <f>'Прайс-лист'!#REF!</f>
        <v>#REF!</v>
      </c>
      <c r="G40" s="200" t="e">
        <f>'Прайс-лист'!#REF!</f>
        <v>#REF!</v>
      </c>
      <c r="H40" s="142"/>
      <c r="I40" s="246"/>
      <c r="J40" s="122" t="e">
        <f t="shared" si="2"/>
        <v>#REF!</v>
      </c>
      <c r="K40" s="2"/>
      <c r="L40" s="26"/>
      <c r="M40" s="50"/>
      <c r="N40" s="26"/>
      <c r="O40" s="26"/>
    </row>
    <row r="41" spans="2:15" s="5" customFormat="1" ht="21" customHeight="1">
      <c r="B41" s="387"/>
      <c r="C41" s="85" t="str">
        <f>'Прайс-лист'!B46</f>
        <v>Клей для плитки ПРЕМИУМ БЕЛЫЙ в мешках по 25 кг</v>
      </c>
      <c r="D41" s="55">
        <f>'Прайс-лист'!D46</f>
        <v>80</v>
      </c>
      <c r="E41" s="62" t="e">
        <f>'Прайс-лист'!#REF!</f>
        <v>#REF!</v>
      </c>
      <c r="F41" s="199" t="e">
        <f>'Прайс-лист'!#REF!</f>
        <v>#REF!</v>
      </c>
      <c r="G41" s="200" t="e">
        <f>'Прайс-лист'!#REF!</f>
        <v>#REF!</v>
      </c>
      <c r="H41" s="142"/>
      <c r="I41" s="246"/>
      <c r="J41" s="122" t="e">
        <f t="shared" si="2"/>
        <v>#REF!</v>
      </c>
      <c r="K41" s="2"/>
      <c r="L41" s="26"/>
      <c r="M41" s="50"/>
      <c r="N41" s="26"/>
      <c r="O41" s="26"/>
    </row>
    <row r="42" spans="2:15" s="5" customFormat="1" ht="21" customHeight="1">
      <c r="B42" s="387"/>
      <c r="C42" s="86" t="str">
        <f>'Прайс-лист'!B47</f>
        <v>Клей для плитки ЭЛАСТИЧНЫЙ в мешках по 25 кг</v>
      </c>
      <c r="D42" s="55">
        <f>'Прайс-лист'!D47</f>
        <v>80</v>
      </c>
      <c r="E42" s="62" t="e">
        <f>'Прайс-лист'!#REF!</f>
        <v>#REF!</v>
      </c>
      <c r="F42" s="201" t="e">
        <f>'Прайс-лист'!#REF!</f>
        <v>#REF!</v>
      </c>
      <c r="G42" s="202" t="e">
        <f>'Прайс-лист'!#REF!</f>
        <v>#REF!</v>
      </c>
      <c r="H42" s="142"/>
      <c r="I42" s="246"/>
      <c r="J42" s="122" t="e">
        <f t="shared" si="2"/>
        <v>#REF!</v>
      </c>
      <c r="K42" s="2"/>
      <c r="L42" s="26"/>
      <c r="M42" s="50"/>
      <c r="N42" s="26"/>
      <c r="O42" s="26"/>
    </row>
    <row r="43" spans="2:15" s="5" customFormat="1" ht="21" customHeight="1">
      <c r="B43" s="387"/>
      <c r="C43" s="85" t="str">
        <f>'Прайс-лист'!B48</f>
        <v>Клей для плитки БЫСТРЫЙ в мешках по 25кг</v>
      </c>
      <c r="D43" s="55">
        <f>'Прайс-лист'!D48</f>
        <v>80</v>
      </c>
      <c r="E43" s="62" t="e">
        <f>'Прайс-лист'!#REF!</f>
        <v>#REF!</v>
      </c>
      <c r="F43" s="199" t="e">
        <f>'Прайс-лист'!#REF!</f>
        <v>#REF!</v>
      </c>
      <c r="G43" s="200" t="e">
        <f>'Прайс-лист'!#REF!</f>
        <v>#REF!</v>
      </c>
      <c r="H43" s="142"/>
      <c r="I43" s="246"/>
      <c r="J43" s="122" t="e">
        <f t="shared" si="2"/>
        <v>#REF!</v>
      </c>
      <c r="K43" s="2"/>
      <c r="L43" s="26"/>
      <c r="M43" s="50"/>
      <c r="N43" s="26"/>
      <c r="O43" s="26"/>
    </row>
    <row r="44" spans="2:13" s="2" customFormat="1" ht="21" customHeight="1" thickBot="1">
      <c r="B44" s="388"/>
      <c r="C44" s="33" t="str">
        <f>'Прайс-лист'!B50</f>
        <v>Клей для ячеистого бетона (для пеноблоков) по 25кг</v>
      </c>
      <c r="D44" s="173">
        <f>'Прайс-лист'!D50</f>
        <v>80</v>
      </c>
      <c r="E44" s="203" t="e">
        <f>'Прайс-лист'!#REF!</f>
        <v>#REF!</v>
      </c>
      <c r="F44" s="204" t="e">
        <f>'Прайс-лист'!#REF!</f>
        <v>#REF!</v>
      </c>
      <c r="G44" s="205" t="e">
        <f>'Прайс-лист'!#REF!</f>
        <v>#REF!</v>
      </c>
      <c r="H44" s="146"/>
      <c r="I44" s="250"/>
      <c r="J44" s="122" t="e">
        <f t="shared" si="2"/>
        <v>#REF!</v>
      </c>
      <c r="M44" s="47"/>
    </row>
    <row r="45" spans="2:13" s="5" customFormat="1" ht="15.75" customHeight="1" thickBot="1">
      <c r="B45" s="111"/>
      <c r="C45" s="110"/>
      <c r="D45" s="170"/>
      <c r="E45" s="187"/>
      <c r="F45" s="188"/>
      <c r="G45" s="188"/>
      <c r="H45" s="161"/>
      <c r="I45" s="160"/>
      <c r="J45" s="162"/>
      <c r="K45" s="389"/>
      <c r="L45" s="389"/>
      <c r="M45" s="43"/>
    </row>
    <row r="46" spans="2:13" s="2" customFormat="1" ht="21" customHeight="1">
      <c r="B46" s="386" t="s">
        <v>25</v>
      </c>
      <c r="C46" s="66" t="str">
        <f>'Прайс-лист'!B52</f>
        <v>BETON 5000 отделочный ровнитель, 25 кг</v>
      </c>
      <c r="D46" s="174">
        <f>'Прайс-лист'!D52</f>
        <v>80</v>
      </c>
      <c r="E46" s="206" t="e">
        <f>'Прайс-лист'!#REF!</f>
        <v>#REF!</v>
      </c>
      <c r="F46" s="207" t="e">
        <f>'Прайс-лист'!#REF!</f>
        <v>#REF!</v>
      </c>
      <c r="G46" s="208" t="e">
        <f>'Прайс-лист'!#REF!</f>
        <v>#REF!</v>
      </c>
      <c r="H46" s="147"/>
      <c r="I46" s="251"/>
      <c r="J46" s="122" t="e">
        <f>IF(H46="Поштучно&gt;&gt;",I46*E46,IF(AND(F46&gt;0,$I$4=$T$2),F46*H46*D46,IF(AND(H46&gt;11,G46&gt;0),G46*H46*D46,E46*H46*D46)))</f>
        <v>#REF!</v>
      </c>
      <c r="M46" s="47"/>
    </row>
    <row r="47" spans="2:13" s="2" customFormat="1" ht="21" customHeight="1">
      <c r="B47" s="387"/>
      <c r="C47" s="35" t="str">
        <f>'Прайс-лист'!B53</f>
        <v>Пол наливной быстротвердеющий NIVELIR по 20кг (тонкослойный 3-80мм)</v>
      </c>
      <c r="D47" s="175">
        <f>'Прайс-лист'!D53</f>
        <v>80</v>
      </c>
      <c r="E47" s="209" t="e">
        <f>'Прайс-лист'!#REF!</f>
        <v>#REF!</v>
      </c>
      <c r="F47" s="166" t="e">
        <f>'Прайс-лист'!#REF!</f>
        <v>#REF!</v>
      </c>
      <c r="G47" s="192" t="e">
        <f>'Прайс-лист'!#REF!</f>
        <v>#REF!</v>
      </c>
      <c r="H47" s="142"/>
      <c r="I47" s="246"/>
      <c r="J47" s="122" t="e">
        <f>IF(H47="Поштучно&gt;&gt;",I47*E47,IF(AND(F47&gt;0,$I$4=$T$2),F47*H47*D47,IF(AND(H47&gt;11,G47&gt;0),G47*H47*D47,E47*H47*D47)))</f>
        <v>#REF!</v>
      </c>
      <c r="M47" s="50"/>
    </row>
    <row r="48" spans="2:13" s="2" customFormat="1" ht="21" customHeight="1" thickBot="1">
      <c r="B48" s="388"/>
      <c r="C48" s="72" t="e">
        <f>'Прайс-лист'!#REF!</f>
        <v>#REF!</v>
      </c>
      <c r="D48" s="176" t="e">
        <f>'Прайс-лист'!#REF!</f>
        <v>#REF!</v>
      </c>
      <c r="E48" s="210" t="e">
        <f>'Прайс-лист'!#REF!</f>
        <v>#REF!</v>
      </c>
      <c r="F48" s="211" t="e">
        <f>'Прайс-лист'!#REF!</f>
        <v>#REF!</v>
      </c>
      <c r="G48" s="212" t="e">
        <f>'Прайс-лист'!#REF!</f>
        <v>#REF!</v>
      </c>
      <c r="H48" s="148"/>
      <c r="I48" s="150"/>
      <c r="J48" s="122" t="e">
        <f>IF(H48="Поштучно&gt;&gt;",I48*E48,IF(AND(F48&gt;0,$I$4=$T$2),F48*H48*D48,IF(AND(H48&gt;11,G48&gt;0),G48*H48*D48,E48*H48*D48)))</f>
        <v>#REF!</v>
      </c>
      <c r="K48" s="63"/>
      <c r="L48" s="63"/>
      <c r="M48" s="64"/>
    </row>
    <row r="49" spans="2:13" s="5" customFormat="1" ht="15.75" customHeight="1" thickBot="1">
      <c r="B49" s="111"/>
      <c r="C49" s="110"/>
      <c r="D49" s="170"/>
      <c r="E49" s="187"/>
      <c r="F49" s="188"/>
      <c r="G49" s="188"/>
      <c r="H49" s="161"/>
      <c r="I49" s="160"/>
      <c r="J49" s="162"/>
      <c r="K49" s="389"/>
      <c r="L49" s="389"/>
      <c r="M49" s="43"/>
    </row>
    <row r="50" spans="2:13" s="5" customFormat="1" ht="21" customHeight="1">
      <c r="B50" s="386" t="s">
        <v>29</v>
      </c>
      <c r="C50" s="91" t="str">
        <f>'Прайс-лист'!B55</f>
        <v>Универсальная шпатлевка TT по 20кг</v>
      </c>
      <c r="D50" s="88">
        <f>'Прайс-лист'!D55</f>
        <v>80</v>
      </c>
      <c r="E50" s="89" t="e">
        <f>'Прайс-лист'!#REF!</f>
        <v>#REF!</v>
      </c>
      <c r="F50" s="208" t="e">
        <f>'Прайс-лист'!#REF!</f>
        <v>#REF!</v>
      </c>
      <c r="G50" s="208" t="e">
        <f>'Прайс-лист'!#REF!</f>
        <v>#REF!</v>
      </c>
      <c r="H50" s="149"/>
      <c r="I50" s="252"/>
      <c r="J50" s="122" t="e">
        <f aca="true" t="shared" si="3" ref="J50:J55">IF(H50="Поштучно&gt;&gt;",I50*E50,IF(AND(F50&gt;0,$I$4=$T$2),F50*H50*D50,IF(AND(H50&gt;11,G50&gt;0),G50*H50*D50,E50*H50*D50)))</f>
        <v>#REF!</v>
      </c>
      <c r="M50" s="43"/>
    </row>
    <row r="51" spans="2:13" s="2" customFormat="1" ht="21" customHeight="1">
      <c r="B51" s="387"/>
      <c r="C51" s="31" t="e">
        <f>'Прайс-лист'!#REF!</f>
        <v>#REF!</v>
      </c>
      <c r="D51" s="55" t="e">
        <f>'Прайс-лист'!#REF!</f>
        <v>#REF!</v>
      </c>
      <c r="E51" s="42" t="e">
        <f>'Прайс-лист'!#REF!</f>
        <v>#REF!</v>
      </c>
      <c r="F51" s="78" t="e">
        <f>'Прайс-лист'!#REF!</f>
        <v>#REF!</v>
      </c>
      <c r="G51" s="78" t="e">
        <f>'Прайс-лист'!#REF!</f>
        <v>#REF!</v>
      </c>
      <c r="H51" s="137"/>
      <c r="I51" s="241"/>
      <c r="J51" s="122" t="e">
        <f t="shared" si="3"/>
        <v>#REF!</v>
      </c>
      <c r="M51" s="47"/>
    </row>
    <row r="52" spans="2:13" s="5" customFormat="1" ht="21" customHeight="1">
      <c r="B52" s="387"/>
      <c r="C52" s="31" t="e">
        <f>'Прайс-лист'!#REF!</f>
        <v>#REF!</v>
      </c>
      <c r="D52" s="55" t="e">
        <f>'Прайс-лист'!#REF!</f>
        <v>#REF!</v>
      </c>
      <c r="E52" s="42" t="e">
        <f>'Прайс-лист'!#REF!</f>
        <v>#REF!</v>
      </c>
      <c r="F52" s="78" t="e">
        <f>'Прайс-лист'!#REF!</f>
        <v>#REF!</v>
      </c>
      <c r="G52" s="78" t="e">
        <f>'Прайс-лист'!#REF!</f>
        <v>#REF!</v>
      </c>
      <c r="H52" s="137"/>
      <c r="I52" s="241"/>
      <c r="J52" s="122" t="e">
        <f t="shared" si="3"/>
        <v>#REF!</v>
      </c>
      <c r="M52" s="43"/>
    </row>
    <row r="53" spans="2:13" s="5" customFormat="1" ht="21" customHeight="1">
      <c r="B53" s="387"/>
      <c r="C53" s="31" t="e">
        <f>'Прайс-лист'!#REF!</f>
        <v>#REF!</v>
      </c>
      <c r="D53" s="55" t="e">
        <f>'Прайс-лист'!#REF!</f>
        <v>#REF!</v>
      </c>
      <c r="E53" s="42" t="e">
        <f>'Прайс-лист'!#REF!</f>
        <v>#REF!</v>
      </c>
      <c r="F53" s="78" t="e">
        <f>'Прайс-лист'!#REF!</f>
        <v>#REF!</v>
      </c>
      <c r="G53" s="78" t="e">
        <f>'Прайс-лист'!#REF!</f>
        <v>#REF!</v>
      </c>
      <c r="H53" s="137"/>
      <c r="I53" s="241"/>
      <c r="J53" s="122" t="e">
        <f t="shared" si="3"/>
        <v>#REF!</v>
      </c>
      <c r="M53" s="43"/>
    </row>
    <row r="54" spans="2:13" s="5" customFormat="1" ht="21" customHeight="1">
      <c r="B54" s="387"/>
      <c r="C54" s="35" t="str">
        <f>'Прайс-лист'!B56</f>
        <v>Шпатлевка финишная пастообразная полимерная STILLEPLAST, ведро 20 кг</v>
      </c>
      <c r="D54" s="55">
        <f>'Прайс-лист'!D56</f>
        <v>22</v>
      </c>
      <c r="E54" s="42" t="e">
        <f>'Прайс-лист'!#REF!</f>
        <v>#REF!</v>
      </c>
      <c r="F54" s="78" t="e">
        <f>'Прайс-лист'!#REF!</f>
        <v>#REF!</v>
      </c>
      <c r="G54" s="78" t="e">
        <f>'Прайс-лист'!#REF!</f>
        <v>#REF!</v>
      </c>
      <c r="H54" s="137"/>
      <c r="I54" s="241"/>
      <c r="J54" s="122" t="e">
        <f t="shared" si="3"/>
        <v>#REF!</v>
      </c>
      <c r="M54" s="43"/>
    </row>
    <row r="55" spans="2:13" s="5" customFormat="1" ht="21" customHeight="1" thickBot="1">
      <c r="B55" s="388"/>
      <c r="C55" s="34" t="str">
        <f>'Прайс-лист'!B57</f>
        <v>Шпатлевка финишная пастообразная полимерная STILLEPLAST, ведро 5 кг</v>
      </c>
      <c r="D55" s="173">
        <f>'Прайс-лист'!D57</f>
        <v>112</v>
      </c>
      <c r="E55" s="203" t="e">
        <f>'Прайс-лист'!#REF!</f>
        <v>#REF!</v>
      </c>
      <c r="F55" s="205" t="e">
        <f>'Прайс-лист'!#REF!</f>
        <v>#REF!</v>
      </c>
      <c r="G55" s="205" t="e">
        <f>'Прайс-лист'!#REF!</f>
        <v>#REF!</v>
      </c>
      <c r="H55" s="139"/>
      <c r="I55" s="243"/>
      <c r="J55" s="122" t="e">
        <f t="shared" si="3"/>
        <v>#REF!</v>
      </c>
      <c r="M55" s="43"/>
    </row>
    <row r="56" spans="2:13" s="5" customFormat="1" ht="15.75" customHeight="1" thickBot="1">
      <c r="B56" s="111"/>
      <c r="C56" s="110"/>
      <c r="D56" s="170"/>
      <c r="E56" s="187"/>
      <c r="F56" s="188"/>
      <c r="G56" s="188"/>
      <c r="H56" s="161"/>
      <c r="I56" s="160"/>
      <c r="J56" s="162"/>
      <c r="K56" s="389"/>
      <c r="L56" s="389"/>
      <c r="M56" s="43"/>
    </row>
    <row r="57" spans="2:13" s="5" customFormat="1" ht="21" customHeight="1">
      <c r="B57" s="386" t="s">
        <v>3</v>
      </c>
      <c r="C57" s="71" t="str">
        <f>'Прайс-лист'!B59</f>
        <v>Цемент ПЦ-500-Д0-Н в мешках по 40 кг</v>
      </c>
      <c r="D57" s="177">
        <f>'Прайс-лист'!D59</f>
        <v>50</v>
      </c>
      <c r="E57" s="254" t="e">
        <f>'Прайс-лист'!#REF!</f>
        <v>#REF!</v>
      </c>
      <c r="F57" s="208" t="e">
        <f>'Прайс-лист'!#REF!</f>
        <v>#REF!</v>
      </c>
      <c r="G57" s="208" t="e">
        <f>'Прайс-лист'!#REF!</f>
        <v>#REF!</v>
      </c>
      <c r="H57" s="149"/>
      <c r="I57" s="252"/>
      <c r="J57" s="122" t="e">
        <f>IF(H57="Поштучно&gt;&gt;",I57*E57,IF(AND(F57&gt;0,$I$4=$T$2),F57*H57*D57,IF(AND(H57&gt;11,G57&gt;0),G57*H57*D57,E57*H57*D57)))</f>
        <v>#REF!</v>
      </c>
      <c r="K57" s="8"/>
      <c r="M57" s="43"/>
    </row>
    <row r="58" spans="2:13" s="5" customFormat="1" ht="21" customHeight="1">
      <c r="B58" s="387"/>
      <c r="C58" s="93" t="e">
        <f>'Прайс-лист'!#REF!</f>
        <v>#REF!</v>
      </c>
      <c r="D58" s="178" t="e">
        <f>'Прайс-лист'!#REF!</f>
        <v>#REF!</v>
      </c>
      <c r="E58" s="213" t="e">
        <f>'Прайс-лист'!#REF!</f>
        <v>#REF!</v>
      </c>
      <c r="F58" s="214" t="e">
        <f>'Прайс-лист'!#REF!</f>
        <v>#REF!</v>
      </c>
      <c r="G58" s="214" t="e">
        <f>'Прайс-лист'!#REF!</f>
        <v>#REF!</v>
      </c>
      <c r="H58" s="137"/>
      <c r="I58" s="241"/>
      <c r="J58" s="122" t="e">
        <f>IF(H58="Поштучно&gt;&gt;",I58*E58,IF(AND(F58&gt;0,$I$4=$T$2),F58*H58*D58,IF(AND(H58&gt;11,G58&gt;0),G58*H58*D58,E58*H58*D58)))</f>
        <v>#REF!</v>
      </c>
      <c r="K58" s="8"/>
      <c r="M58" s="43"/>
    </row>
    <row r="59" spans="2:13" s="5" customFormat="1" ht="21" customHeight="1" hidden="1">
      <c r="B59" s="387"/>
      <c r="C59" s="36" t="e">
        <f>'Прайс-лист'!#REF!</f>
        <v>#REF!</v>
      </c>
      <c r="D59" s="175" t="e">
        <f>'Прайс-лист'!#REF!</f>
        <v>#REF!</v>
      </c>
      <c r="E59" s="184" t="e">
        <f>'Прайс-лист'!#REF!</f>
        <v>#REF!</v>
      </c>
      <c r="F59" s="190" t="e">
        <f>'Прайс-лист'!#REF!</f>
        <v>#REF!</v>
      </c>
      <c r="G59" s="190" t="e">
        <f>'Прайс-лист'!#REF!</f>
        <v>#REF!</v>
      </c>
      <c r="H59" s="137"/>
      <c r="I59" s="241"/>
      <c r="J59" s="122" t="e">
        <f>IF(H59="Поштучно&gt;&gt;",I59*E59,IF(AND(F59&gt;0,$I$4=$T$2),F59*H59*D59,IF(AND(H59&gt;11,G59&gt;0),G59*H59*D59,E59*H59*D59)))</f>
        <v>#REF!</v>
      </c>
      <c r="K59" s="8"/>
      <c r="M59" s="43"/>
    </row>
    <row r="60" spans="2:13" s="5" customFormat="1" ht="21" customHeight="1">
      <c r="B60" s="387"/>
      <c r="C60" s="36" t="e">
        <f>'Прайс-лист'!#REF!</f>
        <v>#REF!</v>
      </c>
      <c r="D60" s="175" t="e">
        <f>'Прайс-лист'!#REF!</f>
        <v>#REF!</v>
      </c>
      <c r="E60" s="184" t="e">
        <f>'Прайс-лист'!#REF!</f>
        <v>#REF!</v>
      </c>
      <c r="F60" s="190" t="e">
        <f>'Прайс-лист'!#REF!</f>
        <v>#REF!</v>
      </c>
      <c r="G60" s="190" t="e">
        <f>'Прайс-лист'!#REF!</f>
        <v>#REF!</v>
      </c>
      <c r="H60" s="137"/>
      <c r="I60" s="241"/>
      <c r="J60" s="122" t="e">
        <f>IF(H60="Поштучно&gt;&gt;",I60*E60,IF(AND(F60&gt;0,$I$4=$T$2),F60*H60*D60,IF(AND(H60&gt;11,G60&gt;0),G60*H60*D60,E60*H60*D60)))</f>
        <v>#REF!</v>
      </c>
      <c r="K60" s="8"/>
      <c r="M60" s="43"/>
    </row>
    <row r="61" spans="2:13" s="5" customFormat="1" ht="21" customHeight="1" thickBot="1">
      <c r="B61" s="388"/>
      <c r="C61" s="52" t="e">
        <f>'Прайс-лист'!#REF!</f>
        <v>#REF!</v>
      </c>
      <c r="D61" s="179" t="e">
        <f>'Прайс-лист'!#REF!</f>
        <v>#REF!</v>
      </c>
      <c r="E61" s="215" t="e">
        <f>'Прайс-лист'!#REF!</f>
        <v>#REF!</v>
      </c>
      <c r="F61" s="205" t="e">
        <f>'Прайс-лист'!#REF!</f>
        <v>#REF!</v>
      </c>
      <c r="G61" s="205" t="e">
        <f>'Прайс-лист'!#REF!</f>
        <v>#REF!</v>
      </c>
      <c r="H61" s="139"/>
      <c r="I61" s="243"/>
      <c r="J61" s="122" t="e">
        <f>IF(H61="Поштучно&gt;&gt;",I61*E61,IF(AND(F61&gt;0,$I$4=$T$2),F61*H61*D61,IF(AND(H61&gt;11,G61&gt;0),G61*H61*D61,E61*H61*D61)))</f>
        <v>#REF!</v>
      </c>
      <c r="K61" s="8"/>
      <c r="M61" s="43"/>
    </row>
    <row r="62" spans="2:13" s="5" customFormat="1" ht="21" customHeight="1" hidden="1" thickBot="1">
      <c r="B62" s="112"/>
      <c r="C62" s="92" t="e">
        <f>'Прайс-лист'!#REF!</f>
        <v>#REF!</v>
      </c>
      <c r="D62" s="172">
        <v>29</v>
      </c>
      <c r="E62" s="196" t="e">
        <f>'Прайс-лист'!#REF!</f>
        <v>#REF!</v>
      </c>
      <c r="F62" s="216" t="e">
        <f>'Прайс-лист'!#REF!</f>
        <v>#REF!</v>
      </c>
      <c r="G62" s="217" t="e">
        <f>'Прайс-лист'!#REF!</f>
        <v>#REF!</v>
      </c>
      <c r="H62" s="150"/>
      <c r="I62" s="150"/>
      <c r="J62" s="125"/>
      <c r="K62" s="8"/>
      <c r="M62" s="43"/>
    </row>
    <row r="63" spans="2:13" s="5" customFormat="1" ht="15.75" customHeight="1" thickBot="1">
      <c r="B63" s="111"/>
      <c r="C63" s="110"/>
      <c r="D63" s="170"/>
      <c r="E63" s="187"/>
      <c r="F63" s="188"/>
      <c r="G63" s="188"/>
      <c r="H63" s="161"/>
      <c r="I63" s="160"/>
      <c r="J63" s="162"/>
      <c r="K63" s="389"/>
      <c r="L63" s="389"/>
      <c r="M63" s="43"/>
    </row>
    <row r="64" spans="2:13" s="5" customFormat="1" ht="21" customHeight="1">
      <c r="B64" s="386" t="s">
        <v>17</v>
      </c>
      <c r="C64" s="30" t="e">
        <f>'Прайс-лист'!#REF!</f>
        <v>#REF!</v>
      </c>
      <c r="D64" s="88"/>
      <c r="E64" s="89" t="e">
        <f>'Прайс-лист'!#REF!</f>
        <v>#REF!</v>
      </c>
      <c r="F64" s="208" t="e">
        <f>'Прайс-лист'!#REF!</f>
        <v>#REF!</v>
      </c>
      <c r="G64" s="218" t="e">
        <f>'Прайс-лист'!#REF!</f>
        <v>#REF!</v>
      </c>
      <c r="H64" s="140" t="s">
        <v>52</v>
      </c>
      <c r="I64" s="140"/>
      <c r="J64" s="122" t="e">
        <f>IF(H64="Поштучно&gt;&gt;",I64*E64,IF(AND(F64&gt;0,$I$4=$T$2),F64*H64*D64,IF(AND(H64&gt;11,G64&gt;0),G64*H64*D64,E64*H64*D64)))</f>
        <v>#REF!</v>
      </c>
      <c r="K64" s="8"/>
      <c r="M64" s="43"/>
    </row>
    <row r="65" spans="2:13" s="5" customFormat="1" ht="21" customHeight="1">
      <c r="B65" s="387"/>
      <c r="C65" s="84" t="str">
        <f>'Прайс-лист'!B61</f>
        <v>Гидроизоляция "Русеан ГИДРОЭЛАСТ", ведро 5кг (готовая мастика)</v>
      </c>
      <c r="D65" s="180"/>
      <c r="E65" s="214" t="e">
        <f>'Прайс-лист'!#REF!</f>
        <v>#REF!</v>
      </c>
      <c r="F65" s="219" t="e">
        <f>'Прайс-лист'!#REF!</f>
        <v>#REF!</v>
      </c>
      <c r="G65" s="220" t="e">
        <f>'Прайс-лист'!#REF!</f>
        <v>#REF!</v>
      </c>
      <c r="H65" s="141" t="s">
        <v>52</v>
      </c>
      <c r="I65" s="141"/>
      <c r="J65" s="122" t="e">
        <f>IF(H65="Поштучно&gt;&gt;",I65*E65,IF(AND(F65&gt;0,$I$4=$T$2),F65*H65*D65,IF(AND(H65&gt;11,G65&gt;0),G65*H65*D65,E65*H65*D65)))</f>
        <v>#REF!</v>
      </c>
      <c r="K65" s="8"/>
      <c r="M65" s="43"/>
    </row>
    <row r="66" spans="2:13" s="2" customFormat="1" ht="21" customHeight="1">
      <c r="B66" s="387"/>
      <c r="C66" s="76" t="e">
        <f>'Прайс-лист'!#REF!</f>
        <v>#REF!</v>
      </c>
      <c r="D66" s="55" t="e">
        <f>'Прайс-лист'!#REF!</f>
        <v>#REF!</v>
      </c>
      <c r="E66" s="42" t="e">
        <f>'Прайс-лист'!#REF!</f>
        <v>#REF!</v>
      </c>
      <c r="F66" s="78" t="e">
        <f>'Прайс-лист'!#REF!</f>
        <v>#REF!</v>
      </c>
      <c r="G66" s="221" t="e">
        <f>'Прайс-лист'!#REF!</f>
        <v>#REF!</v>
      </c>
      <c r="H66" s="142"/>
      <c r="I66" s="246"/>
      <c r="J66" s="122" t="e">
        <f>IF(H66="Поштучно&gt;&gt;",I66*E66,IF(AND(F66&gt;0,$I$4=$T$2),F66*H66*D66,IF(AND(H66&gt;11,G66&gt;0),G66*H66*D66,E66*H66*D66)))</f>
        <v>#REF!</v>
      </c>
      <c r="M66" s="47"/>
    </row>
    <row r="67" spans="2:13" s="2" customFormat="1" ht="21" customHeight="1" thickBot="1">
      <c r="B67" s="388"/>
      <c r="C67" s="77" t="e">
        <f>'Прайс-лист'!#REF!</f>
        <v>#REF!</v>
      </c>
      <c r="D67" s="173" t="e">
        <f>'Прайс-лист'!#REF!</f>
        <v>#REF!</v>
      </c>
      <c r="E67" s="203" t="e">
        <f>'Прайс-лист'!#REF!</f>
        <v>#REF!</v>
      </c>
      <c r="F67" s="216" t="e">
        <f>'Прайс-лист'!#REF!</f>
        <v>#REF!</v>
      </c>
      <c r="G67" s="217" t="e">
        <f>'Прайс-лист'!#REF!</f>
        <v>#REF!</v>
      </c>
      <c r="H67" s="146"/>
      <c r="I67" s="250"/>
      <c r="J67" s="122" t="e">
        <f>IF(H67="Поштучно&gt;&gt;",I67*E67,IF(AND(F67&gt;0,$I$4=$T$2),F67*H67*D67,IF(AND(H67&gt;11,G67&gt;0),G67*H67*D67,E67*H67*D67)))</f>
        <v>#REF!</v>
      </c>
      <c r="M67" s="47"/>
    </row>
    <row r="68" spans="2:13" s="5" customFormat="1" ht="15.75" customHeight="1" thickBot="1">
      <c r="B68" s="111"/>
      <c r="C68" s="110"/>
      <c r="D68" s="170"/>
      <c r="E68" s="187"/>
      <c r="F68" s="188"/>
      <c r="G68" s="188"/>
      <c r="H68" s="161"/>
      <c r="I68" s="160"/>
      <c r="J68" s="162"/>
      <c r="K68" s="389"/>
      <c r="L68" s="389"/>
      <c r="M68" s="43"/>
    </row>
    <row r="69" spans="2:13" s="5" customFormat="1" ht="21" customHeight="1">
      <c r="B69" s="386" t="s">
        <v>26</v>
      </c>
      <c r="C69" s="30" t="str">
        <f>'Прайс-лист'!B64</f>
        <v>Пазогребневые гипсовые плиты 667/500/80  полнотелые (шт)    </v>
      </c>
      <c r="D69" s="177">
        <f>'Прайс-лист'!D64</f>
        <v>30</v>
      </c>
      <c r="E69" s="89" t="e">
        <f>'Прайс-лист'!#REF!</f>
        <v>#REF!</v>
      </c>
      <c r="F69" s="89" t="e">
        <f>'Прайс-лист'!#REF!</f>
        <v>#REF!</v>
      </c>
      <c r="G69" s="222" t="e">
        <f>'Прайс-лист'!#REF!</f>
        <v>#REF!</v>
      </c>
      <c r="H69" s="149"/>
      <c r="I69" s="252"/>
      <c r="J69" s="122" t="e">
        <f>IF(H69="Поштучно&gt;&gt;",I69*E69,IF(AND(F69&gt;0,$I$4=$T$2),F69*H69*D69,IF(AND(H69&gt;11,G69&gt;0),G69*H69*D69,E69*H69*D69)))</f>
        <v>#REF!</v>
      </c>
      <c r="K69" s="2"/>
      <c r="M69" s="50"/>
    </row>
    <row r="70" spans="2:17" s="2" customFormat="1" ht="21" customHeight="1">
      <c r="B70" s="387"/>
      <c r="C70" s="31" t="str">
        <f>'Прайс-лист'!B65</f>
        <v>Пазогребневые гипсовые плиты 667/500/80 влагостойкие полнотелые  (шт)</v>
      </c>
      <c r="D70" s="55">
        <f>'Прайс-лист'!D65</f>
        <v>30</v>
      </c>
      <c r="E70" s="42" t="e">
        <f>'Прайс-лист'!#REF!</f>
        <v>#REF!</v>
      </c>
      <c r="F70" s="42" t="e">
        <f>'Прайс-лист'!#REF!</f>
        <v>#REF!</v>
      </c>
      <c r="G70" s="223" t="e">
        <f>'Прайс-лист'!#REF!</f>
        <v>#REF!</v>
      </c>
      <c r="H70" s="137"/>
      <c r="I70" s="241"/>
      <c r="J70" s="122" t="e">
        <f>IF(H70="Поштучно&gt;&gt;",I70*E70,IF(AND(F70&gt;0,$I$4=$T$2),F70*H70*D70,IF(AND(H70&gt;11,G70&gt;0),G70*H70*D70,E70*H70*D70)))</f>
        <v>#REF!</v>
      </c>
      <c r="L70" s="10"/>
      <c r="M70" s="50"/>
      <c r="N70" s="10"/>
      <c r="O70" s="10"/>
      <c r="P70" s="10"/>
      <c r="Q70" s="10"/>
    </row>
    <row r="71" spans="2:13" s="5" customFormat="1" ht="21" customHeight="1" thickBot="1">
      <c r="B71" s="388"/>
      <c r="C71" s="51" t="str">
        <f>'Прайс-лист'!B66</f>
        <v>Клей для гипсовых плит Plaster blok по 20кг</v>
      </c>
      <c r="D71" s="172">
        <f>'Прайс-лист'!D66</f>
        <v>80</v>
      </c>
      <c r="E71" s="196" t="e">
        <f>'Прайс-лист'!#REF!</f>
        <v>#REF!</v>
      </c>
      <c r="F71" s="205" t="e">
        <f>'Прайс-лист'!#REF!</f>
        <v>#REF!</v>
      </c>
      <c r="G71" s="212" t="e">
        <f>'Прайс-лист'!#REF!</f>
        <v>#REF!</v>
      </c>
      <c r="H71" s="139"/>
      <c r="I71" s="243"/>
      <c r="J71" s="122" t="e">
        <f>IF(H71="Поштучно&gt;&gt;",I71*E71,IF(AND(F71&gt;0,$I$4=$T$2),F71*H71*D71,IF(AND(H71&gt;11,G71&gt;0),G71*H71*D71,E71*H71*D71)))</f>
        <v>#REF!</v>
      </c>
      <c r="K71" s="2"/>
      <c r="M71" s="50"/>
    </row>
    <row r="72" spans="2:13" s="5" customFormat="1" ht="15.75" customHeight="1" thickBot="1">
      <c r="B72" s="111"/>
      <c r="C72" s="110"/>
      <c r="D72" s="170"/>
      <c r="E72" s="187"/>
      <c r="F72" s="188"/>
      <c r="G72" s="188"/>
      <c r="H72" s="160"/>
      <c r="I72" s="160"/>
      <c r="J72" s="162"/>
      <c r="K72" s="389"/>
      <c r="L72" s="389"/>
      <c r="M72" s="43"/>
    </row>
    <row r="73" spans="2:13" s="5" customFormat="1" ht="21" customHeight="1">
      <c r="B73" s="386" t="s">
        <v>27</v>
      </c>
      <c r="C73" s="91" t="e">
        <f>'Прайс-лист'!#REF!</f>
        <v>#REF!</v>
      </c>
      <c r="D73" s="88" t="e">
        <f>'Прайс-лист'!#REF!</f>
        <v>#REF!</v>
      </c>
      <c r="E73" s="261" t="e">
        <f>'Прайс-лист'!#REF!</f>
        <v>#REF!</v>
      </c>
      <c r="F73" s="89" t="e">
        <f>'Прайс-лист'!#REF!</f>
        <v>#REF!</v>
      </c>
      <c r="G73" s="222" t="e">
        <f>'Прайс-лист'!#REF!</f>
        <v>#REF!</v>
      </c>
      <c r="H73" s="149"/>
      <c r="I73" s="252"/>
      <c r="J73" s="122" t="e">
        <f aca="true" t="shared" si="4" ref="J73:J78">IF(H73="Поштучно&gt;&gt;",I73*E73,IF(AND(F73&gt;0,$I$4=$T$2),F73*H73*D73,IF(AND(H73&gt;11,G73&gt;0),G73*H73*D73,E73*H73*D73)))</f>
        <v>#REF!</v>
      </c>
      <c r="K73" s="2"/>
      <c r="M73" s="50"/>
    </row>
    <row r="74" spans="1:13" s="5" customFormat="1" ht="21" customHeight="1">
      <c r="A74" s="109"/>
      <c r="B74" s="387"/>
      <c r="C74" s="31" t="e">
        <f>'Прайс-лист'!#REF!</f>
        <v>#REF!</v>
      </c>
      <c r="D74" s="55" t="e">
        <f>'Прайс-лист'!#REF!</f>
        <v>#REF!</v>
      </c>
      <c r="E74" s="262" t="e">
        <f>'Прайс-лист'!#REF!</f>
        <v>#REF!</v>
      </c>
      <c r="F74" s="42" t="e">
        <f>'Прайс-лист'!#REF!</f>
        <v>#REF!</v>
      </c>
      <c r="G74" s="223" t="e">
        <f>'Прайс-лист'!#REF!</f>
        <v>#REF!</v>
      </c>
      <c r="H74" s="136"/>
      <c r="I74" s="240"/>
      <c r="J74" s="122" t="e">
        <f t="shared" si="4"/>
        <v>#REF!</v>
      </c>
      <c r="K74" s="2"/>
      <c r="M74" s="50"/>
    </row>
    <row r="75" spans="1:13" s="5" customFormat="1" ht="21" customHeight="1">
      <c r="A75" s="109"/>
      <c r="B75" s="387"/>
      <c r="C75" s="31" t="e">
        <f>'Прайс-лист'!#REF!</f>
        <v>#REF!</v>
      </c>
      <c r="D75" s="55" t="e">
        <f>'Прайс-лист'!#REF!</f>
        <v>#REF!</v>
      </c>
      <c r="E75" s="262" t="e">
        <f>'Прайс-лист'!#REF!</f>
        <v>#REF!</v>
      </c>
      <c r="F75" s="42" t="e">
        <f>'Прайс-лист'!#REF!</f>
        <v>#REF!</v>
      </c>
      <c r="G75" s="223" t="e">
        <f>'Прайс-лист'!#REF!</f>
        <v>#REF!</v>
      </c>
      <c r="H75" s="136"/>
      <c r="I75" s="240"/>
      <c r="J75" s="122" t="e">
        <f t="shared" si="4"/>
        <v>#REF!</v>
      </c>
      <c r="K75" s="2"/>
      <c r="M75" s="50"/>
    </row>
    <row r="76" spans="1:13" s="5" customFormat="1" ht="21" customHeight="1">
      <c r="A76" s="109"/>
      <c r="B76" s="387"/>
      <c r="C76" s="31" t="e">
        <f>'Прайс-лист'!#REF!</f>
        <v>#REF!</v>
      </c>
      <c r="D76" s="55" t="e">
        <f>'Прайс-лист'!#REF!</f>
        <v>#REF!</v>
      </c>
      <c r="E76" s="262" t="e">
        <f>'Прайс-лист'!#REF!</f>
        <v>#REF!</v>
      </c>
      <c r="F76" s="42" t="e">
        <f>'Прайс-лист'!#REF!</f>
        <v>#REF!</v>
      </c>
      <c r="G76" s="223" t="e">
        <f>'Прайс-лист'!#REF!</f>
        <v>#REF!</v>
      </c>
      <c r="H76" s="136"/>
      <c r="I76" s="240"/>
      <c r="J76" s="122" t="e">
        <f t="shared" si="4"/>
        <v>#REF!</v>
      </c>
      <c r="K76" s="2"/>
      <c r="M76" s="50"/>
    </row>
    <row r="77" spans="2:17" s="2" customFormat="1" ht="21" customHeight="1">
      <c r="B77" s="387"/>
      <c r="C77" s="31" t="e">
        <f>'Прайс-лист'!#REF!</f>
        <v>#REF!</v>
      </c>
      <c r="D77" s="55" t="e">
        <f>'Прайс-лист'!#REF!</f>
        <v>#REF!</v>
      </c>
      <c r="E77" s="262" t="e">
        <f>'Прайс-лист'!#REF!</f>
        <v>#REF!</v>
      </c>
      <c r="F77" s="42" t="e">
        <f>'Прайс-лист'!#REF!</f>
        <v>#REF!</v>
      </c>
      <c r="G77" s="223" t="e">
        <f>'Прайс-лист'!#REF!</f>
        <v>#REF!</v>
      </c>
      <c r="H77" s="137"/>
      <c r="I77" s="241"/>
      <c r="J77" s="122" t="e">
        <f t="shared" si="4"/>
        <v>#REF!</v>
      </c>
      <c r="L77" s="10"/>
      <c r="M77" s="50"/>
      <c r="N77" s="10"/>
      <c r="O77" s="10"/>
      <c r="P77" s="10"/>
      <c r="Q77" s="10"/>
    </row>
    <row r="78" spans="2:13" s="5" customFormat="1" ht="21" customHeight="1" thickBot="1">
      <c r="B78" s="388"/>
      <c r="C78" s="33" t="e">
        <f>'Прайс-лист'!#REF!</f>
        <v>#REF!</v>
      </c>
      <c r="D78" s="173" t="e">
        <f>'Прайс-лист'!#REF!</f>
        <v>#REF!</v>
      </c>
      <c r="E78" s="263" t="e">
        <f>'Прайс-лист'!#REF!</f>
        <v>#REF!</v>
      </c>
      <c r="F78" s="203" t="e">
        <f>'Прайс-лист'!#REF!</f>
        <v>#REF!</v>
      </c>
      <c r="G78" s="264" t="e">
        <f>'Прайс-лист'!#REF!</f>
        <v>#REF!</v>
      </c>
      <c r="H78" s="139"/>
      <c r="I78" s="243"/>
      <c r="J78" s="122" t="e">
        <f t="shared" si="4"/>
        <v>#REF!</v>
      </c>
      <c r="K78" s="2"/>
      <c r="M78" s="50"/>
    </row>
    <row r="79" spans="2:13" s="5" customFormat="1" ht="15.75" customHeight="1" thickBot="1">
      <c r="B79" s="111"/>
      <c r="C79" s="110"/>
      <c r="D79" s="170"/>
      <c r="E79" s="187"/>
      <c r="F79" s="188"/>
      <c r="G79" s="188"/>
      <c r="H79" s="160"/>
      <c r="I79" s="160"/>
      <c r="J79" s="162"/>
      <c r="K79" s="389"/>
      <c r="L79" s="389"/>
      <c r="M79" s="43"/>
    </row>
    <row r="80" spans="2:17" s="5" customFormat="1" ht="21" customHeight="1">
      <c r="B80" s="386" t="s">
        <v>6</v>
      </c>
      <c r="C80" s="71" t="str">
        <f>'Прайс-лист'!B70</f>
        <v>Грунтовка глубокого проникновения "Русеан", канистра 10л</v>
      </c>
      <c r="D80" s="88">
        <f>'Прайс-лист'!D70</f>
        <v>40</v>
      </c>
      <c r="E80" s="89" t="e">
        <f>'Прайс-лист'!#REF!</f>
        <v>#REF!</v>
      </c>
      <c r="F80" s="208" t="e">
        <f>'Прайс-лист'!#REF!</f>
        <v>#REF!</v>
      </c>
      <c r="G80" s="222" t="e">
        <f>'Прайс-лист'!#REF!</f>
        <v>#REF!</v>
      </c>
      <c r="H80" s="149"/>
      <c r="I80" s="252"/>
      <c r="J80" s="122" t="e">
        <f aca="true" t="shared" si="5" ref="J80:J94">IF(H80="Поштучно&gt;&gt;",I80*E80,IF(AND(F80&gt;0,$I$4=$T$2),F80*H80*D80,IF(AND(H80&gt;11,G80&gt;0),G80*H80*D80,E80*H80*D80)))</f>
        <v>#REF!</v>
      </c>
      <c r="K80" s="9"/>
      <c r="L80" s="9"/>
      <c r="M80" s="44"/>
      <c r="N80" s="9"/>
      <c r="O80" s="9"/>
      <c r="P80" s="9"/>
      <c r="Q80" s="9"/>
    </row>
    <row r="81" spans="2:17" s="5" customFormat="1" ht="21" customHeight="1">
      <c r="B81" s="387"/>
      <c r="C81" s="94" t="str">
        <f>'Прайс-лист'!B71</f>
        <v>Грунтовка БЕТОНКОНТАКТ "Русеан", ведро 20кг</v>
      </c>
      <c r="D81" s="180">
        <f>'Прайс-лист'!D71</f>
        <v>22</v>
      </c>
      <c r="E81" s="214" t="e">
        <f>'Прайс-лист'!#REF!</f>
        <v>#REF!</v>
      </c>
      <c r="F81" s="214" t="e">
        <f>'Прайс-лист'!#REF!</f>
        <v>#REF!</v>
      </c>
      <c r="G81" s="224" t="e">
        <f>'Прайс-лист'!#REF!</f>
        <v>#REF!</v>
      </c>
      <c r="H81" s="137"/>
      <c r="I81" s="241"/>
      <c r="J81" s="122" t="e">
        <f t="shared" si="5"/>
        <v>#REF!</v>
      </c>
      <c r="K81" s="9"/>
      <c r="L81" s="9"/>
      <c r="M81" s="44"/>
      <c r="N81" s="9"/>
      <c r="O81" s="9"/>
      <c r="P81" s="9"/>
      <c r="Q81" s="9"/>
    </row>
    <row r="82" spans="2:17" s="5" customFormat="1" ht="21" customHeight="1">
      <c r="B82" s="387"/>
      <c r="C82" s="94" t="str">
        <f>'Прайс-лист'!B72</f>
        <v>Грунтовка БЕТОНКОНТАКТ "Русеан", ведро 5кг</v>
      </c>
      <c r="D82" s="180">
        <f>'Прайс-лист'!D72</f>
        <v>112</v>
      </c>
      <c r="E82" s="214" t="e">
        <f>'Прайс-лист'!#REF!</f>
        <v>#REF!</v>
      </c>
      <c r="F82" s="214" t="e">
        <f>'Прайс-лист'!#REF!</f>
        <v>#REF!</v>
      </c>
      <c r="G82" s="224" t="e">
        <f>'Прайс-лист'!#REF!</f>
        <v>#REF!</v>
      </c>
      <c r="H82" s="137"/>
      <c r="I82" s="241"/>
      <c r="J82" s="122" t="e">
        <f t="shared" si="5"/>
        <v>#REF!</v>
      </c>
      <c r="K82" s="9"/>
      <c r="L82" s="9"/>
      <c r="M82" s="44"/>
      <c r="N82" s="9"/>
      <c r="O82" s="9"/>
      <c r="P82" s="9"/>
      <c r="Q82" s="9"/>
    </row>
    <row r="83" spans="2:17" s="5" customFormat="1" ht="21" customHeight="1">
      <c r="B83" s="387"/>
      <c r="C83" s="36" t="str">
        <f>'Прайс-лист'!B74</f>
        <v>Алебастр Г-5, 20 кг</v>
      </c>
      <c r="D83" s="171">
        <f>'Прайс-лист'!D74</f>
        <v>80</v>
      </c>
      <c r="E83" s="190" t="e">
        <f>'Прайс-лист'!#REF!</f>
        <v>#REF!</v>
      </c>
      <c r="F83" s="225" t="e">
        <f>'Прайс-лист'!#REF!</f>
        <v>#REF!</v>
      </c>
      <c r="G83" s="192">
        <v>90</v>
      </c>
      <c r="H83" s="136"/>
      <c r="I83" s="240"/>
      <c r="J83" s="122" t="e">
        <f>IF(H83="Поштучно&gt;&gt;",I83*E83,IF(AND(F83&gt;0,$I$4=$T$2),F83*H83*D83,IF(AND(H83&gt;=1,G83&gt;0),G83*H83*D83,E83*H83*D83)))</f>
        <v>#REF!</v>
      </c>
      <c r="K83" s="2"/>
      <c r="L83" s="9"/>
      <c r="M83" s="50"/>
      <c r="N83" s="9"/>
      <c r="O83" s="9"/>
      <c r="P83" s="9"/>
      <c r="Q83" s="9"/>
    </row>
    <row r="84" spans="2:17" s="5" customFormat="1" ht="21" customHeight="1">
      <c r="B84" s="387"/>
      <c r="C84" s="36" t="str">
        <f>'Прайс-лист'!B75</f>
        <v>Алебастр Г-5 по 5кг</v>
      </c>
      <c r="D84" s="171">
        <f>'Прайс-лист'!D75</f>
        <v>210</v>
      </c>
      <c r="E84" s="190" t="e">
        <f>'Прайс-лист'!#REF!</f>
        <v>#REF!</v>
      </c>
      <c r="F84" s="219" t="e">
        <f>'Прайс-лист'!#REF!</f>
        <v>#REF!</v>
      </c>
      <c r="G84" s="226" t="e">
        <f>'Прайс-лист'!#REF!</f>
        <v>#REF!</v>
      </c>
      <c r="H84" s="136"/>
      <c r="I84" s="240"/>
      <c r="J84" s="122" t="e">
        <f t="shared" si="5"/>
        <v>#REF!</v>
      </c>
      <c r="K84" s="2"/>
      <c r="L84" s="9"/>
      <c r="M84" s="50"/>
      <c r="N84" s="9"/>
      <c r="O84" s="9"/>
      <c r="P84" s="9"/>
      <c r="Q84" s="9"/>
    </row>
    <row r="85" spans="2:17" s="5" customFormat="1" ht="21" customHeight="1">
      <c r="B85" s="387"/>
      <c r="C85" s="31" t="str">
        <f>'Прайс-лист'!B76</f>
        <v>ГИПС  Г-16 по 40кг</v>
      </c>
      <c r="D85" s="171">
        <f>'Прайс-лист'!D76</f>
        <v>35</v>
      </c>
      <c r="E85" s="190" t="e">
        <f>'Прайс-лист'!#REF!</f>
        <v>#REF!</v>
      </c>
      <c r="F85" s="78" t="e">
        <f>'Прайс-лист'!#REF!</f>
        <v>#REF!</v>
      </c>
      <c r="G85" s="223" t="e">
        <f>'Прайс-лист'!#REF!</f>
        <v>#REF!</v>
      </c>
      <c r="H85" s="137"/>
      <c r="I85" s="241"/>
      <c r="J85" s="122" t="e">
        <f t="shared" si="5"/>
        <v>#REF!</v>
      </c>
      <c r="K85" s="17"/>
      <c r="L85" s="11"/>
      <c r="M85" s="48"/>
      <c r="N85" s="14"/>
      <c r="O85" s="10"/>
      <c r="P85" s="9"/>
      <c r="Q85" s="9"/>
    </row>
    <row r="86" spans="2:17" s="5" customFormat="1" ht="21" customHeight="1">
      <c r="B86" s="387"/>
      <c r="C86" s="31" t="str">
        <f>'Прайс-лист'!B78</f>
        <v>Известь строительная гидратная по 25кг </v>
      </c>
      <c r="D86" s="55">
        <f>'Прайс-лист'!D78</f>
        <v>40</v>
      </c>
      <c r="E86" s="42" t="e">
        <f>'Прайс-лист'!#REF!</f>
        <v>#REF!</v>
      </c>
      <c r="F86" s="78" t="e">
        <f>'Прайс-лист'!#REF!</f>
        <v>#REF!</v>
      </c>
      <c r="G86" s="223" t="e">
        <f>'Прайс-лист'!#REF!</f>
        <v>#REF!</v>
      </c>
      <c r="H86" s="137"/>
      <c r="I86" s="241"/>
      <c r="J86" s="122" t="e">
        <f t="shared" si="5"/>
        <v>#REF!</v>
      </c>
      <c r="K86" s="393"/>
      <c r="L86" s="394"/>
      <c r="M86" s="48"/>
      <c r="N86" s="1"/>
      <c r="O86" s="1"/>
      <c r="P86" s="9"/>
      <c r="Q86" s="9"/>
    </row>
    <row r="87" spans="2:17" s="2" customFormat="1" ht="21" customHeight="1">
      <c r="B87" s="387"/>
      <c r="C87" s="31" t="str">
        <f>'Прайс-лист'!B79</f>
        <v>Мука известняковая по 40кг</v>
      </c>
      <c r="D87" s="55">
        <f>'Прайс-лист'!D79</f>
        <v>40</v>
      </c>
      <c r="E87" s="42" t="e">
        <f>'Прайс-лист'!#REF!</f>
        <v>#REF!</v>
      </c>
      <c r="F87" s="78" t="e">
        <f>'Прайс-лист'!#REF!</f>
        <v>#REF!</v>
      </c>
      <c r="G87" s="223" t="e">
        <f>'Прайс-лист'!#REF!</f>
        <v>#REF!</v>
      </c>
      <c r="H87" s="137"/>
      <c r="I87" s="241"/>
      <c r="J87" s="122" t="e">
        <f t="shared" si="5"/>
        <v>#REF!</v>
      </c>
      <c r="K87" s="393"/>
      <c r="L87" s="394"/>
      <c r="M87" s="48"/>
      <c r="N87" s="14"/>
      <c r="O87" s="9"/>
      <c r="P87" s="10"/>
      <c r="Q87" s="10"/>
    </row>
    <row r="88" spans="2:17" s="5" customFormat="1" ht="21" customHeight="1">
      <c r="B88" s="387"/>
      <c r="C88" s="31" t="str">
        <f>'Прайс-лист'!B81</f>
        <v>ЩЕБЕНЬ ГРАВИЙНЫЙ 5-15мм в мешках по 40кг</v>
      </c>
      <c r="D88" s="55">
        <f>'Прайс-лист'!D81</f>
        <v>30</v>
      </c>
      <c r="E88" s="42" t="e">
        <f>'Прайс-лист'!#REF!</f>
        <v>#REF!</v>
      </c>
      <c r="F88" s="78" t="e">
        <f>'Прайс-лист'!#REF!</f>
        <v>#REF!</v>
      </c>
      <c r="G88" s="223" t="e">
        <f>'Прайс-лист'!#REF!</f>
        <v>#REF!</v>
      </c>
      <c r="H88" s="137"/>
      <c r="I88" s="241"/>
      <c r="J88" s="122" t="e">
        <f t="shared" si="5"/>
        <v>#REF!</v>
      </c>
      <c r="K88" s="9"/>
      <c r="L88" s="9"/>
      <c r="M88" s="44"/>
      <c r="N88" s="9"/>
      <c r="O88" s="9"/>
      <c r="P88" s="9"/>
      <c r="Q88" s="9"/>
    </row>
    <row r="89" spans="2:13" s="5" customFormat="1" ht="21" customHeight="1">
      <c r="B89" s="387"/>
      <c r="C89" s="31" t="str">
        <f>'Прайс-лист'!B83</f>
        <v>ПЕСОК строительный, 40 кг</v>
      </c>
      <c r="D89" s="55">
        <f>'Прайс-лист'!D83</f>
        <v>49</v>
      </c>
      <c r="E89" s="42" t="e">
        <f>'Прайс-лист'!#REF!</f>
        <v>#REF!</v>
      </c>
      <c r="F89" s="78" t="e">
        <f>'Прайс-лист'!#REF!</f>
        <v>#REF!</v>
      </c>
      <c r="G89" s="223" t="e">
        <f>'Прайс-лист'!#REF!</f>
        <v>#REF!</v>
      </c>
      <c r="H89" s="137"/>
      <c r="I89" s="241"/>
      <c r="J89" s="122" t="e">
        <f t="shared" si="5"/>
        <v>#REF!</v>
      </c>
      <c r="K89" s="8"/>
      <c r="M89" s="43"/>
    </row>
    <row r="90" spans="2:13" s="2" customFormat="1" ht="21" customHeight="1">
      <c r="B90" s="387"/>
      <c r="C90" s="31" t="str">
        <f>'Прайс-лист'!B85</f>
        <v>СУХАЯ ЗАСЫПКА керамзит фракция до 5мм, мешок 40л</v>
      </c>
      <c r="D90" s="171">
        <f>'Прайс-лист'!D85</f>
        <v>40</v>
      </c>
      <c r="E90" s="190" t="e">
        <f>'Прайс-лист'!#REF!</f>
        <v>#REF!</v>
      </c>
      <c r="F90" s="78" t="e">
        <f>'Прайс-лист'!#REF!</f>
        <v>#REF!</v>
      </c>
      <c r="G90" s="223" t="e">
        <f>'Прайс-лист'!#REF!</f>
        <v>#REF!</v>
      </c>
      <c r="H90" s="137"/>
      <c r="I90" s="241"/>
      <c r="J90" s="122" t="e">
        <f t="shared" si="5"/>
        <v>#REF!</v>
      </c>
      <c r="M90" s="47"/>
    </row>
    <row r="91" spans="2:13" s="2" customFormat="1" ht="21" customHeight="1">
      <c r="B91" s="387"/>
      <c r="C91" s="60" t="e">
        <f>'Прайс-лист'!#REF!</f>
        <v>#REF!</v>
      </c>
      <c r="D91" s="180" t="e">
        <f>'Прайс-лист'!#REF!</f>
        <v>#REF!</v>
      </c>
      <c r="E91" s="214" t="e">
        <f>'Прайс-лист'!#REF!</f>
        <v>#REF!</v>
      </c>
      <c r="F91" s="227" t="e">
        <f>'Прайс-лист'!#REF!</f>
        <v>#REF!</v>
      </c>
      <c r="G91" s="224" t="e">
        <f>'Прайс-лист'!#REF!</f>
        <v>#REF!</v>
      </c>
      <c r="H91" s="137"/>
      <c r="I91" s="241"/>
      <c r="J91" s="122" t="e">
        <f t="shared" si="5"/>
        <v>#REF!</v>
      </c>
      <c r="M91" s="47"/>
    </row>
    <row r="92" spans="2:13" s="2" customFormat="1" ht="21" customHeight="1">
      <c r="B92" s="387"/>
      <c r="C92" s="31" t="str">
        <f>'Прайс-лист'!B87</f>
        <v>Песчано-солевая смесь в мешках по 40 кг</v>
      </c>
      <c r="D92" s="55"/>
      <c r="E92" s="42" t="e">
        <f>'Прайс-лист'!#REF!</f>
        <v>#REF!</v>
      </c>
      <c r="F92" s="78" t="e">
        <f>'Прайс-лист'!#REF!</f>
        <v>#REF!</v>
      </c>
      <c r="G92" s="223" t="e">
        <f>'Прайс-лист'!#REF!</f>
        <v>#REF!</v>
      </c>
      <c r="H92" s="159" t="s">
        <v>52</v>
      </c>
      <c r="I92" s="137"/>
      <c r="J92" s="122" t="e">
        <f t="shared" si="5"/>
        <v>#REF!</v>
      </c>
      <c r="M92" s="47"/>
    </row>
    <row r="93" spans="2:13" s="5" customFormat="1" ht="21" customHeight="1">
      <c r="B93" s="387"/>
      <c r="C93" s="60" t="str">
        <f>'Прайс-лист'!B88</f>
        <v>Формиат натрия (противоморозная добавка) канистра 10л </v>
      </c>
      <c r="D93" s="180"/>
      <c r="E93" s="214" t="e">
        <f>'Прайс-лист'!#REF!</f>
        <v>#REF!</v>
      </c>
      <c r="F93" s="228" t="e">
        <f>'Прайс-лист'!#REF!</f>
        <v>#REF!</v>
      </c>
      <c r="G93" s="224" t="e">
        <f>'Прайс-лист'!#REF!</f>
        <v>#REF!</v>
      </c>
      <c r="H93" s="158" t="s">
        <v>52</v>
      </c>
      <c r="I93" s="137"/>
      <c r="J93" s="122" t="e">
        <f t="shared" si="5"/>
        <v>#REF!</v>
      </c>
      <c r="M93" s="43"/>
    </row>
    <row r="94" spans="2:13" s="5" customFormat="1" ht="21" customHeight="1" thickBot="1">
      <c r="B94" s="388"/>
      <c r="C94" s="81" t="e">
        <f>'Прайс-лист'!#REF!</f>
        <v>#REF!</v>
      </c>
      <c r="D94" s="181"/>
      <c r="E94" s="229" t="e">
        <f>'Прайс-лист'!#REF!</f>
        <v>#REF!</v>
      </c>
      <c r="F94" s="230" t="e">
        <f>'Прайс-лист'!#REF!</f>
        <v>#REF!</v>
      </c>
      <c r="G94" s="231" t="e">
        <f>'Прайс-лист'!#REF!</f>
        <v>#REF!</v>
      </c>
      <c r="H94" s="139" t="s">
        <v>52</v>
      </c>
      <c r="I94" s="151"/>
      <c r="J94" s="122" t="e">
        <f t="shared" si="5"/>
        <v>#REF!</v>
      </c>
      <c r="M94" s="43"/>
    </row>
    <row r="95" spans="2:13" s="5" customFormat="1" ht="18.75" customHeight="1" hidden="1" thickBot="1">
      <c r="B95" s="113"/>
      <c r="C95" s="51" t="e">
        <f>'Прайс-лист'!#REF!</f>
        <v>#REF!</v>
      </c>
      <c r="D95" s="172"/>
      <c r="E95" s="196" t="e">
        <f>'Прайс-лист'!#REF!</f>
        <v>#REF!</v>
      </c>
      <c r="F95" s="232" t="e">
        <f>'Прайс-лист'!#REF!</f>
        <v>#REF!</v>
      </c>
      <c r="G95" s="232" t="e">
        <f>'Прайс-лист'!#REF!</f>
        <v>#REF!</v>
      </c>
      <c r="H95" s="152"/>
      <c r="I95" s="152"/>
      <c r="J95" s="126"/>
      <c r="M95" s="43"/>
    </row>
    <row r="96" spans="2:13" s="5" customFormat="1" ht="15.75" customHeight="1" thickBot="1">
      <c r="B96" s="111"/>
      <c r="C96" s="110"/>
      <c r="D96" s="170"/>
      <c r="E96" s="187"/>
      <c r="F96" s="188"/>
      <c r="G96" s="188"/>
      <c r="H96" s="160"/>
      <c r="I96" s="161"/>
      <c r="J96" s="162"/>
      <c r="K96" s="389"/>
      <c r="L96" s="389"/>
      <c r="M96" s="43"/>
    </row>
    <row r="97" spans="2:13" s="5" customFormat="1" ht="27" customHeight="1" thickBot="1">
      <c r="B97" s="114" t="s">
        <v>15</v>
      </c>
      <c r="C97" s="105" t="str">
        <f>'Прайс-лист'!B90</f>
        <v>Базальтовая сетка ССБ 30/30 (1х50м) ячейка 25х25мм</v>
      </c>
      <c r="D97" s="182"/>
      <c r="E97" s="233" t="e">
        <f>'Прайс-лист'!#REF!</f>
        <v>#REF!</v>
      </c>
      <c r="F97" s="234" t="e">
        <f>'Прайс-лист'!#REF!</f>
        <v>#REF!</v>
      </c>
      <c r="G97" s="235" t="e">
        <f>'Прайс-лист'!#REF!</f>
        <v>#REF!</v>
      </c>
      <c r="H97" s="153" t="s">
        <v>52</v>
      </c>
      <c r="I97" s="153"/>
      <c r="J97" s="122" t="e">
        <f aca="true" t="shared" si="6" ref="J97:J110">IF(H97="Поштучно&gt;&gt;",I97*E97,IF(AND(F97&gt;0,$I$4=$T$2),F97*H97*D97,IF(AND(H97&gt;11,G97&gt;0),G97*H97*D97,E97*H97*D97)))</f>
        <v>#REF!</v>
      </c>
      <c r="M97" s="43"/>
    </row>
    <row r="98" spans="2:13" s="5" customFormat="1" ht="15.75" customHeight="1" thickBot="1">
      <c r="B98" s="111"/>
      <c r="C98" s="110"/>
      <c r="D98" s="170"/>
      <c r="E98" s="187"/>
      <c r="F98" s="188"/>
      <c r="G98" s="188"/>
      <c r="H98" s="161"/>
      <c r="I98" s="160"/>
      <c r="J98" s="162"/>
      <c r="K98" s="389"/>
      <c r="L98" s="389"/>
      <c r="M98" s="43"/>
    </row>
    <row r="99" spans="2:17" s="5" customFormat="1" ht="24" customHeight="1">
      <c r="B99" s="386" t="s">
        <v>4</v>
      </c>
      <c r="C99" s="106" t="e">
        <f>'Прайс-лист'!#REF!</f>
        <v>#REF!</v>
      </c>
      <c r="D99" s="88" t="e">
        <f>'Прайс-лист'!#REF!</f>
        <v>#REF!</v>
      </c>
      <c r="E99" s="124" t="e">
        <f>'Прайс-лист'!#REF!</f>
        <v>#REF!</v>
      </c>
      <c r="F99" s="124" t="e">
        <f>'Прайс-лист'!#REF!</f>
        <v>#REF!</v>
      </c>
      <c r="G99" s="236" t="e">
        <f>'Прайс-лист'!#REF!</f>
        <v>#REF!</v>
      </c>
      <c r="H99" s="149"/>
      <c r="I99" s="252"/>
      <c r="J99" s="122" t="e">
        <f t="shared" si="6"/>
        <v>#REF!</v>
      </c>
      <c r="K99" s="2"/>
      <c r="M99" s="50"/>
      <c r="N99" s="14"/>
      <c r="O99" s="9"/>
      <c r="P99" s="9"/>
      <c r="Q99" s="9"/>
    </row>
    <row r="100" spans="2:17" ht="24" customHeight="1">
      <c r="B100" s="387"/>
      <c r="C100" s="102" t="e">
        <f>'Прайс-лист'!#REF!</f>
        <v>#REF!</v>
      </c>
      <c r="D100" s="55" t="e">
        <f>'Прайс-лист'!#REF!</f>
        <v>#REF!</v>
      </c>
      <c r="E100" s="123" t="e">
        <f>'Прайс-лист'!#REF!</f>
        <v>#REF!</v>
      </c>
      <c r="F100" s="123" t="e">
        <f>'Прайс-лист'!#REF!</f>
        <v>#REF!</v>
      </c>
      <c r="G100" s="123" t="e">
        <f>'Прайс-лист'!#REF!</f>
        <v>#REF!</v>
      </c>
      <c r="H100" s="158"/>
      <c r="I100" s="241"/>
      <c r="J100" s="122" t="e">
        <f t="shared" si="6"/>
        <v>#REF!</v>
      </c>
      <c r="K100" s="2"/>
      <c r="L100" s="5"/>
      <c r="M100" s="50"/>
      <c r="N100" s="16"/>
      <c r="O100" s="1"/>
      <c r="P100" s="1"/>
      <c r="Q100" s="1"/>
    </row>
    <row r="101" spans="2:17" ht="24" customHeight="1" thickBot="1">
      <c r="B101" s="388"/>
      <c r="C101" s="107" t="e">
        <f>'Прайс-лист'!#REF!</f>
        <v>#REF!</v>
      </c>
      <c r="D101" s="172" t="e">
        <f>'Прайс-лист'!#REF!</f>
        <v>#REF!</v>
      </c>
      <c r="E101" s="196" t="e">
        <f>'Прайс-лист'!#REF!</f>
        <v>#REF!</v>
      </c>
      <c r="F101" s="196" t="e">
        <f>'Прайс-лист'!#REF!</f>
        <v>#REF!</v>
      </c>
      <c r="G101" s="196" t="e">
        <f>'Прайс-лист'!#REF!</f>
        <v>#REF!</v>
      </c>
      <c r="H101" s="158"/>
      <c r="I101" s="243"/>
      <c r="J101" s="122" t="e">
        <f t="shared" si="6"/>
        <v>#REF!</v>
      </c>
      <c r="K101" s="17"/>
      <c r="L101" s="65"/>
      <c r="M101" s="46"/>
      <c r="N101" s="16"/>
      <c r="O101" s="1"/>
      <c r="P101" s="1"/>
      <c r="Q101" s="1"/>
    </row>
    <row r="102" spans="2:13" s="5" customFormat="1" ht="15.75" customHeight="1" thickBot="1">
      <c r="B102" s="111"/>
      <c r="C102" s="110"/>
      <c r="D102" s="170"/>
      <c r="E102" s="187"/>
      <c r="F102" s="188"/>
      <c r="G102" s="188"/>
      <c r="H102" s="160"/>
      <c r="I102" s="160"/>
      <c r="J102" s="162"/>
      <c r="K102" s="389"/>
      <c r="L102" s="389"/>
      <c r="M102" s="43"/>
    </row>
    <row r="103" spans="2:17" s="5" customFormat="1" ht="24" customHeight="1" thickBot="1">
      <c r="B103" s="386" t="s">
        <v>18</v>
      </c>
      <c r="C103" s="99" t="e">
        <f>'Прайс-лист'!#REF!</f>
        <v>#REF!</v>
      </c>
      <c r="D103" s="88"/>
      <c r="E103" s="124" t="e">
        <f>'Прайс-лист'!#REF!</f>
        <v>#REF!</v>
      </c>
      <c r="F103" s="124" t="e">
        <f>'Прайс-лист'!#REF!</f>
        <v>#REF!</v>
      </c>
      <c r="G103" s="90" t="e">
        <f>'Прайс-лист'!#REF!</f>
        <v>#REF!</v>
      </c>
      <c r="H103" s="149" t="s">
        <v>52</v>
      </c>
      <c r="I103" s="149"/>
      <c r="J103" s="122" t="e">
        <f t="shared" si="6"/>
        <v>#REF!</v>
      </c>
      <c r="K103" s="2"/>
      <c r="M103" s="50"/>
      <c r="N103" s="14"/>
      <c r="O103" s="9"/>
      <c r="P103" s="9"/>
      <c r="Q103" s="9"/>
    </row>
    <row r="104" spans="2:17" s="5" customFormat="1" ht="24" customHeight="1" thickBot="1">
      <c r="B104" s="387"/>
      <c r="C104" s="96" t="e">
        <f>'Прайс-лист'!#REF!</f>
        <v>#REF!</v>
      </c>
      <c r="D104" s="171"/>
      <c r="E104" s="122" t="e">
        <f>'Прайс-лист'!#REF!</f>
        <v>#REF!</v>
      </c>
      <c r="F104" s="122" t="e">
        <f>'Прайс-лист'!#REF!</f>
        <v>#REF!</v>
      </c>
      <c r="G104" s="79" t="e">
        <f>'Прайс-лист'!#REF!</f>
        <v>#REF!</v>
      </c>
      <c r="H104" s="149" t="s">
        <v>52</v>
      </c>
      <c r="I104" s="137"/>
      <c r="J104" s="122" t="e">
        <f t="shared" si="6"/>
        <v>#REF!</v>
      </c>
      <c r="K104" s="2"/>
      <c r="M104" s="50"/>
      <c r="N104" s="14"/>
      <c r="O104" s="9"/>
      <c r="P104" s="9"/>
      <c r="Q104" s="9"/>
    </row>
    <row r="105" spans="2:17" s="5" customFormat="1" ht="24" customHeight="1" thickBot="1">
      <c r="B105" s="387"/>
      <c r="C105" s="96" t="e">
        <f>'Прайс-лист'!#REF!</f>
        <v>#REF!</v>
      </c>
      <c r="D105" s="171"/>
      <c r="E105" s="122" t="e">
        <f>'Прайс-лист'!#REF!</f>
        <v>#REF!</v>
      </c>
      <c r="F105" s="122" t="e">
        <f>'Прайс-лист'!#REF!</f>
        <v>#REF!</v>
      </c>
      <c r="G105" s="79" t="e">
        <f>'Прайс-лист'!#REF!</f>
        <v>#REF!</v>
      </c>
      <c r="H105" s="149" t="s">
        <v>52</v>
      </c>
      <c r="I105" s="137"/>
      <c r="J105" s="122" t="e">
        <f t="shared" si="6"/>
        <v>#REF!</v>
      </c>
      <c r="K105" s="2"/>
      <c r="M105" s="50"/>
      <c r="N105" s="14"/>
      <c r="O105" s="9"/>
      <c r="P105" s="9"/>
      <c r="Q105" s="9"/>
    </row>
    <row r="106" spans="2:17" s="5" customFormat="1" ht="24" customHeight="1" thickBot="1">
      <c r="B106" s="387"/>
      <c r="C106" s="96" t="e">
        <f>'Прайс-лист'!#REF!</f>
        <v>#REF!</v>
      </c>
      <c r="D106" s="171"/>
      <c r="E106" s="122" t="e">
        <f>'Прайс-лист'!#REF!</f>
        <v>#REF!</v>
      </c>
      <c r="F106" s="122" t="e">
        <f>'Прайс-лист'!#REF!</f>
        <v>#REF!</v>
      </c>
      <c r="G106" s="79" t="e">
        <f>'Прайс-лист'!#REF!</f>
        <v>#REF!</v>
      </c>
      <c r="H106" s="149" t="s">
        <v>52</v>
      </c>
      <c r="I106" s="137"/>
      <c r="J106" s="122" t="e">
        <f t="shared" si="6"/>
        <v>#REF!</v>
      </c>
      <c r="K106" s="2"/>
      <c r="M106" s="50"/>
      <c r="N106" s="14"/>
      <c r="O106" s="9"/>
      <c r="P106" s="9"/>
      <c r="Q106" s="9"/>
    </row>
    <row r="107" spans="2:17" ht="24" customHeight="1" thickBot="1">
      <c r="B107" s="387"/>
      <c r="C107" s="96" t="e">
        <f>'Прайс-лист'!#REF!</f>
        <v>#REF!</v>
      </c>
      <c r="D107" s="55"/>
      <c r="E107" s="123" t="e">
        <f>'Прайс-лист'!#REF!</f>
        <v>#REF!</v>
      </c>
      <c r="F107" s="123" t="e">
        <f>'Прайс-лист'!#REF!</f>
        <v>#REF!</v>
      </c>
      <c r="G107" s="79" t="e">
        <f>'Прайс-лист'!#REF!</f>
        <v>#REF!</v>
      </c>
      <c r="H107" s="149" t="s">
        <v>52</v>
      </c>
      <c r="I107" s="137"/>
      <c r="J107" s="122" t="e">
        <f t="shared" si="6"/>
        <v>#REF!</v>
      </c>
      <c r="K107" s="2"/>
      <c r="L107" s="5"/>
      <c r="M107" s="50"/>
      <c r="N107" s="16"/>
      <c r="O107" s="1"/>
      <c r="P107" s="1"/>
      <c r="Q107" s="1"/>
    </row>
    <row r="108" spans="2:17" ht="24" customHeight="1" thickBot="1">
      <c r="B108" s="388"/>
      <c r="C108" s="98" t="e">
        <f>'Прайс-лист'!#REF!</f>
        <v>#REF!</v>
      </c>
      <c r="D108" s="172"/>
      <c r="E108" s="196" t="e">
        <f>'Прайс-лист'!#REF!</f>
        <v>#REF!</v>
      </c>
      <c r="F108" s="196" t="e">
        <f>'Прайс-лист'!#REF!</f>
        <v>#REF!</v>
      </c>
      <c r="G108" s="204" t="e">
        <f>'Прайс-лист'!#REF!</f>
        <v>#REF!</v>
      </c>
      <c r="H108" s="163" t="s">
        <v>52</v>
      </c>
      <c r="I108" s="139"/>
      <c r="J108" s="122" t="e">
        <f t="shared" si="6"/>
        <v>#REF!</v>
      </c>
      <c r="K108" s="17"/>
      <c r="L108" s="65"/>
      <c r="M108" s="46"/>
      <c r="N108" s="16"/>
      <c r="O108" s="1"/>
      <c r="P108" s="1"/>
      <c r="Q108" s="1"/>
    </row>
    <row r="109" spans="2:13" s="5" customFormat="1" ht="15.75" customHeight="1" thickBot="1">
      <c r="B109" s="111"/>
      <c r="C109" s="110"/>
      <c r="D109" s="170"/>
      <c r="E109" s="187"/>
      <c r="F109" s="188"/>
      <c r="G109" s="188"/>
      <c r="H109" s="160"/>
      <c r="I109" s="161"/>
      <c r="J109" s="162"/>
      <c r="K109" s="389"/>
      <c r="L109" s="389"/>
      <c r="M109" s="43"/>
    </row>
    <row r="110" spans="2:13" s="5" customFormat="1" ht="27" customHeight="1" thickBot="1">
      <c r="B110" s="114" t="s">
        <v>20</v>
      </c>
      <c r="C110" s="108" t="str">
        <f>'Прайс-лист'!B92</f>
        <v>Столб металлический оцинкованный, длина 3м</v>
      </c>
      <c r="D110" s="183"/>
      <c r="E110" s="237" t="e">
        <f>'Прайс-лист'!#REF!</f>
        <v>#REF!</v>
      </c>
      <c r="F110" s="238" t="e">
        <f>'Прайс-лист'!#REF!</f>
        <v>#REF!</v>
      </c>
      <c r="G110" s="239" t="e">
        <f>'Прайс-лист'!#REF!</f>
        <v>#REF!</v>
      </c>
      <c r="H110" s="149" t="s">
        <v>52</v>
      </c>
      <c r="I110" s="153"/>
      <c r="J110" s="122" t="e">
        <f t="shared" si="6"/>
        <v>#REF!</v>
      </c>
      <c r="M110" s="43"/>
    </row>
    <row r="111" spans="2:13" s="5" customFormat="1" ht="29.25" customHeight="1" thickBot="1">
      <c r="B111" s="257" t="s">
        <v>47</v>
      </c>
      <c r="C111" s="259"/>
      <c r="D111" s="258"/>
      <c r="E111" s="260"/>
      <c r="F111" s="255"/>
      <c r="G111" s="256"/>
      <c r="H111" s="253">
        <f>SUM(H12:H110)</f>
        <v>3</v>
      </c>
      <c r="I111" s="253">
        <f>SUM(I12:I110)</f>
        <v>0</v>
      </c>
      <c r="J111" s="127" t="e">
        <f>SUM(J12:J110)+D8</f>
        <v>#REF!</v>
      </c>
      <c r="K111" s="9"/>
      <c r="L111" s="15"/>
      <c r="M111" s="49"/>
    </row>
    <row r="112" spans="2:10" ht="33.75" customHeight="1">
      <c r="B112" s="117" t="s">
        <v>1</v>
      </c>
      <c r="C112" s="83"/>
      <c r="D112" s="56"/>
      <c r="H112" s="165" t="s">
        <v>54</v>
      </c>
      <c r="J112" s="164"/>
    </row>
    <row r="113" spans="2:4" ht="27" customHeight="1">
      <c r="B113" s="117" t="s">
        <v>2</v>
      </c>
      <c r="C113" s="83"/>
      <c r="D113" s="56"/>
    </row>
    <row r="114" spans="2:15" s="25" customFormat="1" ht="117" customHeight="1">
      <c r="B114" s="390" t="s">
        <v>32</v>
      </c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59"/>
      <c r="O114" s="59"/>
    </row>
    <row r="115" ht="16.5" customHeight="1"/>
    <row r="116" ht="16.5" customHeight="1"/>
    <row r="117" ht="16.5" customHeight="1"/>
    <row r="118" ht="16.5" customHeight="1"/>
    <row r="119" ht="16.5" customHeight="1" hidden="1"/>
    <row r="120" spans="2:13" s="4" customFormat="1" ht="16.5" customHeight="1" hidden="1">
      <c r="B120" s="7"/>
      <c r="C120" s="3"/>
      <c r="D120" s="57"/>
      <c r="E120" s="39"/>
      <c r="H120" s="19"/>
      <c r="I120" s="19"/>
      <c r="J120" s="19"/>
      <c r="M120" s="47"/>
    </row>
    <row r="121" spans="2:13" s="4" customFormat="1" ht="16.5" customHeight="1" hidden="1">
      <c r="B121" s="7"/>
      <c r="D121" s="58"/>
      <c r="E121" s="38"/>
      <c r="H121" s="19"/>
      <c r="I121" s="19"/>
      <c r="J121" s="19"/>
      <c r="M121" s="47"/>
    </row>
    <row r="122" spans="3:5" ht="16.5" customHeight="1" hidden="1">
      <c r="C122" s="4"/>
      <c r="D122" s="58"/>
      <c r="E122" s="38"/>
    </row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ht="16.5" customHeight="1" hidden="1"/>
    <row r="130" ht="16.5" customHeight="1" hidden="1"/>
    <row r="131" ht="16.5" customHeight="1" hidden="1"/>
    <row r="132" spans="2:13" s="4" customFormat="1" ht="16.5" customHeight="1" hidden="1">
      <c r="B132" s="7"/>
      <c r="C132" s="3"/>
      <c r="D132" s="57"/>
      <c r="E132" s="39"/>
      <c r="H132" s="19"/>
      <c r="I132" s="19"/>
      <c r="J132" s="19"/>
      <c r="M132" s="47"/>
    </row>
    <row r="133" spans="3:5" ht="16.5" customHeight="1" hidden="1">
      <c r="C133" s="4"/>
      <c r="D133" s="58"/>
      <c r="E133" s="38"/>
    </row>
  </sheetData>
  <sheetProtection/>
  <mergeCells count="37">
    <mergeCell ref="K102:L102"/>
    <mergeCell ref="B103:B108"/>
    <mergeCell ref="K109:L109"/>
    <mergeCell ref="B114:M114"/>
    <mergeCell ref="G10:G11"/>
    <mergeCell ref="J10:J11"/>
    <mergeCell ref="I10:I11"/>
    <mergeCell ref="B80:B94"/>
    <mergeCell ref="K86:K87"/>
    <mergeCell ref="L86:L87"/>
    <mergeCell ref="K96:L96"/>
    <mergeCell ref="K98:L98"/>
    <mergeCell ref="B99:B101"/>
    <mergeCell ref="B64:B67"/>
    <mergeCell ref="K68:L68"/>
    <mergeCell ref="B69:B71"/>
    <mergeCell ref="K72:L72"/>
    <mergeCell ref="B73:B78"/>
    <mergeCell ref="K79:L79"/>
    <mergeCell ref="B46:B48"/>
    <mergeCell ref="K49:L49"/>
    <mergeCell ref="B50:B55"/>
    <mergeCell ref="K56:L56"/>
    <mergeCell ref="B57:B61"/>
    <mergeCell ref="K63:L63"/>
    <mergeCell ref="B12:B22"/>
    <mergeCell ref="K23:L23"/>
    <mergeCell ref="B24:B31"/>
    <mergeCell ref="K32:L32"/>
    <mergeCell ref="B33:B44"/>
    <mergeCell ref="K45:L45"/>
    <mergeCell ref="B10:B11"/>
    <mergeCell ref="C10:C11"/>
    <mergeCell ref="D10:D11"/>
    <mergeCell ref="E10:E11"/>
    <mergeCell ref="F10:F11"/>
    <mergeCell ref="H10:H11"/>
  </mergeCells>
  <dataValidations count="3">
    <dataValidation type="list" allowBlank="1" showDropDown="1" showInputMessage="1" showErrorMessage="1" sqref="S2:S5">
      <formula1>$Y$5</formula1>
    </dataValidation>
    <dataValidation type="list" allowBlank="1" showInputMessage="1" showErrorMessage="1" sqref="D4">
      <formula1>$C$4:$C$8</formula1>
    </dataValidation>
    <dataValidation type="list" allowBlank="1" showInputMessage="1" showErrorMessage="1" sqref="I4">
      <formula1>$T$2:$T$3</formula1>
    </dataValidation>
  </dataValidations>
  <hyperlinks>
    <hyperlink ref="J1" r:id="rId1" display="www.rusean.ru "/>
    <hyperlink ref="H112" r:id="rId2" display="Перейти к каталогу интернет-магазина&gt;&gt;&gt;"/>
  </hyperlinks>
  <printOptions/>
  <pageMargins left="0.25" right="0.3" top="0.23" bottom="0.1968503937007874" header="0.1968503937007874" footer="0.15748031496062992"/>
  <pageSetup fitToHeight="1" fitToWidth="1" horizontalDpi="600" verticalDpi="600" orientation="portrait" paperSize="9" scale="3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Евгения Никитенко</cp:lastModifiedBy>
  <cp:lastPrinted>2023-11-10T16:49:08Z</cp:lastPrinted>
  <dcterms:created xsi:type="dcterms:W3CDTF">2003-05-27T06:26:03Z</dcterms:created>
  <dcterms:modified xsi:type="dcterms:W3CDTF">2024-04-12T13:30:05Z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